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K:\CD - LGBA\Municipalities\03. Allocations\2025-26\"/>
    </mc:Choice>
  </mc:AlternateContent>
  <xr:revisionPtr revIDLastSave="0" documentId="13_ncr:1_{6DFB809D-612B-4A20-90CE-4F4E3401C40E}" xr6:coauthVersionLast="47" xr6:coauthVersionMax="47" xr10:uidLastSave="{00000000-0000-0000-0000-000000000000}"/>
  <bookViews>
    <workbookView xWindow="46680" yWindow="-120" windowWidth="29040" windowHeight="15840" xr2:uid="{00000000-000D-0000-FFFF-FFFF00000000}"/>
  </bookViews>
  <sheets>
    <sheet name="Summary" sheetId="1" r:id="rId1"/>
    <sheet name="DC33" sheetId="2" r:id="rId2"/>
    <sheet name="DC34" sheetId="3" r:id="rId3"/>
    <sheet name="DC35" sheetId="4" r:id="rId4"/>
    <sheet name="DC36" sheetId="5" r:id="rId5"/>
    <sheet name="DC47" sheetId="6" r:id="rId6"/>
    <sheet name="LIM331" sheetId="7" r:id="rId7"/>
    <sheet name="LIM332" sheetId="8" r:id="rId8"/>
    <sheet name="LIM333" sheetId="9" r:id="rId9"/>
    <sheet name="LIM334" sheetId="10" r:id="rId10"/>
    <sheet name="LIM335" sheetId="11" r:id="rId11"/>
    <sheet name="LIM341" sheetId="12" r:id="rId12"/>
    <sheet name="LIM343" sheetId="13" r:id="rId13"/>
    <sheet name="LIM344" sheetId="14" r:id="rId14"/>
    <sheet name="LIM345" sheetId="15" r:id="rId15"/>
    <sheet name="LIM351" sheetId="16" r:id="rId16"/>
    <sheet name="LIM353" sheetId="17" r:id="rId17"/>
    <sheet name="LIM354" sheetId="18" r:id="rId18"/>
    <sheet name="LIM355" sheetId="19" r:id="rId19"/>
    <sheet name="LIM361" sheetId="20" r:id="rId20"/>
    <sheet name="LIM362" sheetId="21" r:id="rId21"/>
    <sheet name="LIM366" sheetId="22" r:id="rId22"/>
    <sheet name="LIM367" sheetId="23" r:id="rId23"/>
    <sheet name="LIM468" sheetId="28" r:id="rId24"/>
    <sheet name="LIM471" sheetId="25" r:id="rId25"/>
    <sheet name="LIM472" sheetId="26" r:id="rId26"/>
    <sheet name="LIM473" sheetId="27" r:id="rId27"/>
    <sheet name="LIM476" sheetId="24" r:id="rId28"/>
  </sheets>
  <definedNames>
    <definedName name="_xlnm.Print_Area" localSheetId="1">'DC33'!$A$1:$H$180</definedName>
    <definedName name="_xlnm.Print_Area" localSheetId="2">'DC34'!$A$1:$H$180</definedName>
    <definedName name="_xlnm.Print_Area" localSheetId="3">'DC35'!$A$1:$H$180</definedName>
    <definedName name="_xlnm.Print_Area" localSheetId="4">'DC36'!$A$1:$H$180</definedName>
    <definedName name="_xlnm.Print_Area" localSheetId="5">'DC47'!$A$1:$H$180</definedName>
    <definedName name="_xlnm.Print_Area" localSheetId="6">'LIM331'!$A$1:$H$181</definedName>
    <definedName name="_xlnm.Print_Area" localSheetId="7">'LIM332'!$A$1:$H$181</definedName>
    <definedName name="_xlnm.Print_Area" localSheetId="8">'LIM333'!$A$1:$H$182</definedName>
    <definedName name="_xlnm.Print_Area" localSheetId="9">'LIM334'!$A$1:$H$181</definedName>
    <definedName name="_xlnm.Print_Area" localSheetId="10">'LIM335'!$A$1:$H$181</definedName>
    <definedName name="_xlnm.Print_Area" localSheetId="11">'LIM341'!$A$1:$H$181</definedName>
    <definedName name="_xlnm.Print_Area" localSheetId="12">'LIM343'!$A$1:$H$183</definedName>
    <definedName name="_xlnm.Print_Area" localSheetId="13">'LIM344'!$A$1:$H$183</definedName>
    <definedName name="_xlnm.Print_Area" localSheetId="14">'LIM345'!$A$1:$H$181</definedName>
    <definedName name="_xlnm.Print_Area" localSheetId="15">'LIM351'!$A$1:$H$181</definedName>
    <definedName name="_xlnm.Print_Area" localSheetId="16">'LIM353'!$A$1:$H$181</definedName>
    <definedName name="_xlnm.Print_Area" localSheetId="17">'LIM354'!$A$1:$H$181</definedName>
    <definedName name="_xlnm.Print_Area" localSheetId="18">'LIM355'!$A$1:$H$181</definedName>
    <definedName name="_xlnm.Print_Area" localSheetId="19">'LIM361'!$A$1:$H$181</definedName>
    <definedName name="_xlnm.Print_Area" localSheetId="20">'LIM362'!$A$1:$H$181</definedName>
    <definedName name="_xlnm.Print_Area" localSheetId="21">'LIM366'!$A$1:$H$181</definedName>
    <definedName name="_xlnm.Print_Area" localSheetId="22">'LIM367'!$A$1:$H$181</definedName>
    <definedName name="_xlnm.Print_Area" localSheetId="23">'LIM468'!$A$1:$H$181</definedName>
    <definedName name="_xlnm.Print_Area" localSheetId="24">'LIM471'!$A$1:$H$181</definedName>
    <definedName name="_xlnm.Print_Area" localSheetId="25">'LIM472'!$A$1:$H$181</definedName>
    <definedName name="_xlnm.Print_Area" localSheetId="26">'LIM473'!$A$1:$H$181</definedName>
    <definedName name="_xlnm.Print_Area" localSheetId="27">'LIM476'!$A$1:$H$181</definedName>
    <definedName name="_xlnm.Print_Area" localSheetId="0">Summary!$A$1:$H$180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G50" i="1"/>
  <c r="F50" i="1"/>
  <c r="H49" i="1"/>
  <c r="G49" i="1"/>
  <c r="F49" i="1"/>
  <c r="F48" i="1" l="1"/>
  <c r="F55" i="14"/>
  <c r="G55" i="14"/>
  <c r="H55" i="14"/>
  <c r="F61" i="14"/>
  <c r="G61" i="14"/>
  <c r="H61" i="14"/>
  <c r="G49" i="7"/>
  <c r="H49" i="7"/>
  <c r="F49" i="7"/>
  <c r="F73" i="7"/>
  <c r="G73" i="7"/>
  <c r="H73" i="7"/>
  <c r="F79" i="7"/>
  <c r="G79" i="7"/>
  <c r="H79" i="7"/>
  <c r="F85" i="7"/>
  <c r="G85" i="7"/>
  <c r="H85" i="7"/>
  <c r="F91" i="7"/>
  <c r="G91" i="7"/>
  <c r="H91" i="7"/>
  <c r="F97" i="7"/>
  <c r="G97" i="7"/>
  <c r="H97" i="7"/>
  <c r="F103" i="7"/>
  <c r="G103" i="7"/>
  <c r="H103" i="7"/>
  <c r="F109" i="7"/>
  <c r="G109" i="7"/>
  <c r="H109" i="7"/>
  <c r="F115" i="7"/>
  <c r="G115" i="7"/>
  <c r="H115" i="7"/>
  <c r="H114" i="2"/>
  <c r="G114" i="2"/>
  <c r="F114" i="2"/>
  <c r="H108" i="2"/>
  <c r="G108" i="2"/>
  <c r="F108" i="2"/>
  <c r="H102" i="2"/>
  <c r="G102" i="2"/>
  <c r="F102" i="2"/>
  <c r="H96" i="2"/>
  <c r="G96" i="2"/>
  <c r="F96" i="2"/>
  <c r="H90" i="2"/>
  <c r="G90" i="2"/>
  <c r="F90" i="2"/>
  <c r="H84" i="2"/>
  <c r="G84" i="2"/>
  <c r="F84" i="2"/>
  <c r="H78" i="2"/>
  <c r="G78" i="2"/>
  <c r="F78" i="2"/>
  <c r="H72" i="2"/>
  <c r="G72" i="2"/>
  <c r="F72" i="2"/>
  <c r="H66" i="2"/>
  <c r="G66" i="2"/>
  <c r="F66" i="2"/>
  <c r="H60" i="2"/>
  <c r="G60" i="2"/>
  <c r="F60" i="2"/>
  <c r="H54" i="2"/>
  <c r="G54" i="2"/>
  <c r="F54" i="2"/>
  <c r="H48" i="2"/>
  <c r="G48" i="2"/>
  <c r="F48" i="2"/>
  <c r="H114" i="3"/>
  <c r="G114" i="3"/>
  <c r="F114" i="3"/>
  <c r="H108" i="3"/>
  <c r="G108" i="3"/>
  <c r="F108" i="3"/>
  <c r="H102" i="3"/>
  <c r="G102" i="3"/>
  <c r="F102" i="3"/>
  <c r="H96" i="3"/>
  <c r="G96" i="3"/>
  <c r="F96" i="3"/>
  <c r="H90" i="3"/>
  <c r="G90" i="3"/>
  <c r="F90" i="3"/>
  <c r="H84" i="3"/>
  <c r="G84" i="3"/>
  <c r="F84" i="3"/>
  <c r="H78" i="3"/>
  <c r="G78" i="3"/>
  <c r="F78" i="3"/>
  <c r="H72" i="3"/>
  <c r="G72" i="3"/>
  <c r="F72" i="3"/>
  <c r="H66" i="3"/>
  <c r="G66" i="3"/>
  <c r="F66" i="3"/>
  <c r="H60" i="3"/>
  <c r="G60" i="3"/>
  <c r="F60" i="3"/>
  <c r="H54" i="3"/>
  <c r="G54" i="3"/>
  <c r="F54" i="3"/>
  <c r="H48" i="3"/>
  <c r="G48" i="3"/>
  <c r="F48" i="3"/>
  <c r="H114" i="4"/>
  <c r="G114" i="4"/>
  <c r="F114" i="4"/>
  <c r="H108" i="4"/>
  <c r="G108" i="4"/>
  <c r="F108" i="4"/>
  <c r="H102" i="4"/>
  <c r="G102" i="4"/>
  <c r="F102" i="4"/>
  <c r="H96" i="4"/>
  <c r="G96" i="4"/>
  <c r="F96" i="4"/>
  <c r="H90" i="4"/>
  <c r="G90" i="4"/>
  <c r="F90" i="4"/>
  <c r="H84" i="4"/>
  <c r="G84" i="4"/>
  <c r="F84" i="4"/>
  <c r="H78" i="4"/>
  <c r="G78" i="4"/>
  <c r="F78" i="4"/>
  <c r="H72" i="4"/>
  <c r="G72" i="4"/>
  <c r="F72" i="4"/>
  <c r="H66" i="4"/>
  <c r="G66" i="4"/>
  <c r="F66" i="4"/>
  <c r="H60" i="4"/>
  <c r="G60" i="4"/>
  <c r="F60" i="4"/>
  <c r="H54" i="4"/>
  <c r="G54" i="4"/>
  <c r="F54" i="4"/>
  <c r="H48" i="4"/>
  <c r="G48" i="4"/>
  <c r="F48" i="4"/>
  <c r="H114" i="5"/>
  <c r="G114" i="5"/>
  <c r="F114" i="5"/>
  <c r="H108" i="5"/>
  <c r="G108" i="5"/>
  <c r="F108" i="5"/>
  <c r="H102" i="5"/>
  <c r="G102" i="5"/>
  <c r="F102" i="5"/>
  <c r="H96" i="5"/>
  <c r="G96" i="5"/>
  <c r="F96" i="5"/>
  <c r="H90" i="5"/>
  <c r="G90" i="5"/>
  <c r="F90" i="5"/>
  <c r="H84" i="5"/>
  <c r="G84" i="5"/>
  <c r="F84" i="5"/>
  <c r="H78" i="5"/>
  <c r="G78" i="5"/>
  <c r="F78" i="5"/>
  <c r="H72" i="5"/>
  <c r="G72" i="5"/>
  <c r="F72" i="5"/>
  <c r="H66" i="5"/>
  <c r="G66" i="5"/>
  <c r="F66" i="5"/>
  <c r="H60" i="5"/>
  <c r="G60" i="5"/>
  <c r="F60" i="5"/>
  <c r="H54" i="5"/>
  <c r="G54" i="5"/>
  <c r="F54" i="5"/>
  <c r="H48" i="5"/>
  <c r="G48" i="5"/>
  <c r="F48" i="5"/>
  <c r="H114" i="6"/>
  <c r="G114" i="6"/>
  <c r="F114" i="6"/>
  <c r="H108" i="6"/>
  <c r="G108" i="6"/>
  <c r="F108" i="6"/>
  <c r="H102" i="6"/>
  <c r="G102" i="6"/>
  <c r="F102" i="6"/>
  <c r="H96" i="6"/>
  <c r="G96" i="6"/>
  <c r="F96" i="6"/>
  <c r="H90" i="6"/>
  <c r="G90" i="6"/>
  <c r="F90" i="6"/>
  <c r="H84" i="6"/>
  <c r="G84" i="6"/>
  <c r="F84" i="6"/>
  <c r="H78" i="6"/>
  <c r="G78" i="6"/>
  <c r="F78" i="6"/>
  <c r="H72" i="6"/>
  <c r="G72" i="6"/>
  <c r="F72" i="6"/>
  <c r="H66" i="6"/>
  <c r="G66" i="6"/>
  <c r="F66" i="6"/>
  <c r="H60" i="6"/>
  <c r="G60" i="6"/>
  <c r="F60" i="6"/>
  <c r="H54" i="6"/>
  <c r="G54" i="6"/>
  <c r="F54" i="6"/>
  <c r="H48" i="6"/>
  <c r="G48" i="6"/>
  <c r="F48" i="6"/>
  <c r="H115" i="8"/>
  <c r="G115" i="8"/>
  <c r="F115" i="8"/>
  <c r="H109" i="8"/>
  <c r="G109" i="8"/>
  <c r="F109" i="8"/>
  <c r="H103" i="8"/>
  <c r="G103" i="8"/>
  <c r="F103" i="8"/>
  <c r="H97" i="8"/>
  <c r="G97" i="8"/>
  <c r="F97" i="8"/>
  <c r="H91" i="8"/>
  <c r="G91" i="8"/>
  <c r="F91" i="8"/>
  <c r="H85" i="8"/>
  <c r="G85" i="8"/>
  <c r="F85" i="8"/>
  <c r="H79" i="8"/>
  <c r="G79" i="8"/>
  <c r="F79" i="8"/>
  <c r="H73" i="8"/>
  <c r="G73" i="8"/>
  <c r="F73" i="8"/>
  <c r="H67" i="8"/>
  <c r="G67" i="8"/>
  <c r="F67" i="8"/>
  <c r="H61" i="8"/>
  <c r="G61" i="8"/>
  <c r="F61" i="8"/>
  <c r="H55" i="8"/>
  <c r="G55" i="8"/>
  <c r="F55" i="8"/>
  <c r="H49" i="8"/>
  <c r="G49" i="8"/>
  <c r="F49" i="8"/>
  <c r="H115" i="9"/>
  <c r="G115" i="9"/>
  <c r="F115" i="9"/>
  <c r="H109" i="9"/>
  <c r="G109" i="9"/>
  <c r="F109" i="9"/>
  <c r="H103" i="9"/>
  <c r="G103" i="9"/>
  <c r="F103" i="9"/>
  <c r="H97" i="9"/>
  <c r="G97" i="9"/>
  <c r="F97" i="9"/>
  <c r="H91" i="9"/>
  <c r="G91" i="9"/>
  <c r="F91" i="9"/>
  <c r="H85" i="9"/>
  <c r="G85" i="9"/>
  <c r="F85" i="9"/>
  <c r="H79" i="9"/>
  <c r="G79" i="9"/>
  <c r="F79" i="9"/>
  <c r="H73" i="9"/>
  <c r="G73" i="9"/>
  <c r="F73" i="9"/>
  <c r="H67" i="9"/>
  <c r="G67" i="9"/>
  <c r="F67" i="9"/>
  <c r="H61" i="9"/>
  <c r="G61" i="9"/>
  <c r="F61" i="9"/>
  <c r="H55" i="9"/>
  <c r="G55" i="9"/>
  <c r="F55" i="9"/>
  <c r="H49" i="9"/>
  <c r="G49" i="9"/>
  <c r="F49" i="9"/>
  <c r="H115" i="10"/>
  <c r="G115" i="10"/>
  <c r="F115" i="10"/>
  <c r="H109" i="10"/>
  <c r="G109" i="10"/>
  <c r="F109" i="10"/>
  <c r="H103" i="10"/>
  <c r="G103" i="10"/>
  <c r="F103" i="10"/>
  <c r="H97" i="10"/>
  <c r="G97" i="10"/>
  <c r="F97" i="10"/>
  <c r="H91" i="10"/>
  <c r="G91" i="10"/>
  <c r="F91" i="10"/>
  <c r="H85" i="10"/>
  <c r="G85" i="10"/>
  <c r="F85" i="10"/>
  <c r="H79" i="10"/>
  <c r="G79" i="10"/>
  <c r="F79" i="10"/>
  <c r="H73" i="10"/>
  <c r="G73" i="10"/>
  <c r="F73" i="10"/>
  <c r="H67" i="10"/>
  <c r="G67" i="10"/>
  <c r="F67" i="10"/>
  <c r="H61" i="10"/>
  <c r="G61" i="10"/>
  <c r="F61" i="10"/>
  <c r="H55" i="10"/>
  <c r="G55" i="10"/>
  <c r="F55" i="10"/>
  <c r="H49" i="10"/>
  <c r="G49" i="10"/>
  <c r="F49" i="10"/>
  <c r="H115" i="11"/>
  <c r="G115" i="11"/>
  <c r="F115" i="11"/>
  <c r="H109" i="11"/>
  <c r="G109" i="11"/>
  <c r="F109" i="11"/>
  <c r="H103" i="11"/>
  <c r="G103" i="11"/>
  <c r="F103" i="11"/>
  <c r="H97" i="11"/>
  <c r="G97" i="11"/>
  <c r="F97" i="11"/>
  <c r="H91" i="11"/>
  <c r="G91" i="11"/>
  <c r="F91" i="11"/>
  <c r="H85" i="11"/>
  <c r="G85" i="11"/>
  <c r="F85" i="11"/>
  <c r="H79" i="11"/>
  <c r="G79" i="11"/>
  <c r="F79" i="11"/>
  <c r="H73" i="11"/>
  <c r="G73" i="11"/>
  <c r="F73" i="11"/>
  <c r="H67" i="11"/>
  <c r="G67" i="11"/>
  <c r="F67" i="11"/>
  <c r="H61" i="11"/>
  <c r="G61" i="11"/>
  <c r="F61" i="11"/>
  <c r="H55" i="11"/>
  <c r="G55" i="11"/>
  <c r="F55" i="11"/>
  <c r="H49" i="11"/>
  <c r="G49" i="11"/>
  <c r="F49" i="11"/>
  <c r="H115" i="12"/>
  <c r="G115" i="12"/>
  <c r="F115" i="12"/>
  <c r="H109" i="12"/>
  <c r="G109" i="12"/>
  <c r="F109" i="12"/>
  <c r="H103" i="12"/>
  <c r="G103" i="12"/>
  <c r="F103" i="12"/>
  <c r="H97" i="12"/>
  <c r="G97" i="12"/>
  <c r="F97" i="12"/>
  <c r="H91" i="12"/>
  <c r="G91" i="12"/>
  <c r="F91" i="12"/>
  <c r="H85" i="12"/>
  <c r="G85" i="12"/>
  <c r="F85" i="12"/>
  <c r="H79" i="12"/>
  <c r="G79" i="12"/>
  <c r="F79" i="12"/>
  <c r="H73" i="12"/>
  <c r="G73" i="12"/>
  <c r="F73" i="12"/>
  <c r="H67" i="12"/>
  <c r="G67" i="12"/>
  <c r="F67" i="12"/>
  <c r="H61" i="12"/>
  <c r="G61" i="12"/>
  <c r="F61" i="12"/>
  <c r="H55" i="12"/>
  <c r="G55" i="12"/>
  <c r="F55" i="12"/>
  <c r="H49" i="12"/>
  <c r="G49" i="12"/>
  <c r="F49" i="12"/>
  <c r="H115" i="13"/>
  <c r="G115" i="13"/>
  <c r="F115" i="13"/>
  <c r="H109" i="13"/>
  <c r="G109" i="13"/>
  <c r="F109" i="13"/>
  <c r="H103" i="13"/>
  <c r="G103" i="13"/>
  <c r="F103" i="13"/>
  <c r="H97" i="13"/>
  <c r="G97" i="13"/>
  <c r="F97" i="13"/>
  <c r="H91" i="13"/>
  <c r="G91" i="13"/>
  <c r="F91" i="13"/>
  <c r="H85" i="13"/>
  <c r="G85" i="13"/>
  <c r="F85" i="13"/>
  <c r="H79" i="13"/>
  <c r="G79" i="13"/>
  <c r="F79" i="13"/>
  <c r="H73" i="13"/>
  <c r="G73" i="13"/>
  <c r="F73" i="13"/>
  <c r="H67" i="13"/>
  <c r="G67" i="13"/>
  <c r="F67" i="13"/>
  <c r="H61" i="13"/>
  <c r="G61" i="13"/>
  <c r="F61" i="13"/>
  <c r="H55" i="13"/>
  <c r="G55" i="13"/>
  <c r="F55" i="13"/>
  <c r="H49" i="13"/>
  <c r="G49" i="13"/>
  <c r="F49" i="13"/>
  <c r="H115" i="14"/>
  <c r="G115" i="14"/>
  <c r="F115" i="14"/>
  <c r="H109" i="14"/>
  <c r="G109" i="14"/>
  <c r="F109" i="14"/>
  <c r="H103" i="14"/>
  <c r="G103" i="14"/>
  <c r="F103" i="14"/>
  <c r="H97" i="14"/>
  <c r="G97" i="14"/>
  <c r="F97" i="14"/>
  <c r="H91" i="14"/>
  <c r="G91" i="14"/>
  <c r="F91" i="14"/>
  <c r="H85" i="14"/>
  <c r="G85" i="14"/>
  <c r="F85" i="14"/>
  <c r="H79" i="14"/>
  <c r="G79" i="14"/>
  <c r="F79" i="14"/>
  <c r="H73" i="14"/>
  <c r="G73" i="14"/>
  <c r="F73" i="14"/>
  <c r="H67" i="14"/>
  <c r="G67" i="14"/>
  <c r="F67" i="14"/>
  <c r="H49" i="14"/>
  <c r="G49" i="14"/>
  <c r="F49" i="14"/>
  <c r="H115" i="15"/>
  <c r="G115" i="15"/>
  <c r="F115" i="15"/>
  <c r="H109" i="15"/>
  <c r="G109" i="15"/>
  <c r="F109" i="15"/>
  <c r="H103" i="15"/>
  <c r="G103" i="15"/>
  <c r="F103" i="15"/>
  <c r="H97" i="15"/>
  <c r="G97" i="15"/>
  <c r="F97" i="15"/>
  <c r="H91" i="15"/>
  <c r="G91" i="15"/>
  <c r="F91" i="15"/>
  <c r="H85" i="15"/>
  <c r="G85" i="15"/>
  <c r="F85" i="15"/>
  <c r="H79" i="15"/>
  <c r="G79" i="15"/>
  <c r="F79" i="15"/>
  <c r="H73" i="15"/>
  <c r="G73" i="15"/>
  <c r="F73" i="15"/>
  <c r="H67" i="15"/>
  <c r="G67" i="15"/>
  <c r="F67" i="15"/>
  <c r="H61" i="15"/>
  <c r="G61" i="15"/>
  <c r="F61" i="15"/>
  <c r="H55" i="15"/>
  <c r="G55" i="15"/>
  <c r="F55" i="15"/>
  <c r="H49" i="15"/>
  <c r="G49" i="15"/>
  <c r="F49" i="15"/>
  <c r="H115" i="16"/>
  <c r="G115" i="16"/>
  <c r="F115" i="16"/>
  <c r="H109" i="16"/>
  <c r="G109" i="16"/>
  <c r="F109" i="16"/>
  <c r="H103" i="16"/>
  <c r="G103" i="16"/>
  <c r="F103" i="16"/>
  <c r="H97" i="16"/>
  <c r="G97" i="16"/>
  <c r="F97" i="16"/>
  <c r="H91" i="16"/>
  <c r="G91" i="16"/>
  <c r="F91" i="16"/>
  <c r="H85" i="16"/>
  <c r="G85" i="16"/>
  <c r="F85" i="16"/>
  <c r="H79" i="16"/>
  <c r="G79" i="16"/>
  <c r="F79" i="16"/>
  <c r="H73" i="16"/>
  <c r="G73" i="16"/>
  <c r="F73" i="16"/>
  <c r="H67" i="16"/>
  <c r="G67" i="16"/>
  <c r="F67" i="16"/>
  <c r="H61" i="16"/>
  <c r="G61" i="16"/>
  <c r="F61" i="16"/>
  <c r="H55" i="16"/>
  <c r="G55" i="16"/>
  <c r="F55" i="16"/>
  <c r="H49" i="16"/>
  <c r="G49" i="16"/>
  <c r="F49" i="16"/>
  <c r="H115" i="17"/>
  <c r="G115" i="17"/>
  <c r="F115" i="17"/>
  <c r="H109" i="17"/>
  <c r="G109" i="17"/>
  <c r="F109" i="17"/>
  <c r="H103" i="17"/>
  <c r="G103" i="17"/>
  <c r="F103" i="17"/>
  <c r="H97" i="17"/>
  <c r="G97" i="17"/>
  <c r="F97" i="17"/>
  <c r="H91" i="17"/>
  <c r="G91" i="17"/>
  <c r="F91" i="17"/>
  <c r="H85" i="17"/>
  <c r="G85" i="17"/>
  <c r="F85" i="17"/>
  <c r="H79" i="17"/>
  <c r="G79" i="17"/>
  <c r="F79" i="17"/>
  <c r="H73" i="17"/>
  <c r="G73" i="17"/>
  <c r="F73" i="17"/>
  <c r="H67" i="17"/>
  <c r="G67" i="17"/>
  <c r="F67" i="17"/>
  <c r="H61" i="17"/>
  <c r="G61" i="17"/>
  <c r="F61" i="17"/>
  <c r="H55" i="17"/>
  <c r="G55" i="17"/>
  <c r="F55" i="17"/>
  <c r="H49" i="17"/>
  <c r="G49" i="17"/>
  <c r="F49" i="17"/>
  <c r="H115" i="18"/>
  <c r="G115" i="18"/>
  <c r="F115" i="18"/>
  <c r="H109" i="18"/>
  <c r="G109" i="18"/>
  <c r="F109" i="18"/>
  <c r="H103" i="18"/>
  <c r="G103" i="18"/>
  <c r="F103" i="18"/>
  <c r="H97" i="18"/>
  <c r="G97" i="18"/>
  <c r="F97" i="18"/>
  <c r="H91" i="18"/>
  <c r="G91" i="18"/>
  <c r="F91" i="18"/>
  <c r="H85" i="18"/>
  <c r="G85" i="18"/>
  <c r="F85" i="18"/>
  <c r="H79" i="18"/>
  <c r="G79" i="18"/>
  <c r="F79" i="18"/>
  <c r="H73" i="18"/>
  <c r="G73" i="18"/>
  <c r="F73" i="18"/>
  <c r="H67" i="18"/>
  <c r="G67" i="18"/>
  <c r="F67" i="18"/>
  <c r="H61" i="18"/>
  <c r="G61" i="18"/>
  <c r="F61" i="18"/>
  <c r="H55" i="18"/>
  <c r="G55" i="18"/>
  <c r="F55" i="18"/>
  <c r="H49" i="18"/>
  <c r="G49" i="18"/>
  <c r="F49" i="18"/>
  <c r="H115" i="19"/>
  <c r="G115" i="19"/>
  <c r="F115" i="19"/>
  <c r="H109" i="19"/>
  <c r="G109" i="19"/>
  <c r="F109" i="19"/>
  <c r="H103" i="19"/>
  <c r="G103" i="19"/>
  <c r="F103" i="19"/>
  <c r="H97" i="19"/>
  <c r="G97" i="19"/>
  <c r="F97" i="19"/>
  <c r="H91" i="19"/>
  <c r="G91" i="19"/>
  <c r="F91" i="19"/>
  <c r="H85" i="19"/>
  <c r="G85" i="19"/>
  <c r="F85" i="19"/>
  <c r="H79" i="19"/>
  <c r="G79" i="19"/>
  <c r="F79" i="19"/>
  <c r="H73" i="19"/>
  <c r="G73" i="19"/>
  <c r="F73" i="19"/>
  <c r="H67" i="19"/>
  <c r="G67" i="19"/>
  <c r="F67" i="19"/>
  <c r="H61" i="19"/>
  <c r="G61" i="19"/>
  <c r="F61" i="19"/>
  <c r="H55" i="19"/>
  <c r="G55" i="19"/>
  <c r="F55" i="19"/>
  <c r="H49" i="19"/>
  <c r="G49" i="19"/>
  <c r="F49" i="19"/>
  <c r="H115" i="20"/>
  <c r="G115" i="20"/>
  <c r="F115" i="20"/>
  <c r="H109" i="20"/>
  <c r="G109" i="20"/>
  <c r="F109" i="20"/>
  <c r="H103" i="20"/>
  <c r="G103" i="20"/>
  <c r="F103" i="20"/>
  <c r="H97" i="20"/>
  <c r="G97" i="20"/>
  <c r="F97" i="20"/>
  <c r="H91" i="20"/>
  <c r="G91" i="20"/>
  <c r="F91" i="20"/>
  <c r="H85" i="20"/>
  <c r="G85" i="20"/>
  <c r="F85" i="20"/>
  <c r="H79" i="20"/>
  <c r="G79" i="20"/>
  <c r="F79" i="20"/>
  <c r="H73" i="20"/>
  <c r="G73" i="20"/>
  <c r="F73" i="20"/>
  <c r="H67" i="20"/>
  <c r="G67" i="20"/>
  <c r="F67" i="20"/>
  <c r="H61" i="20"/>
  <c r="G61" i="20"/>
  <c r="F61" i="20"/>
  <c r="H55" i="20"/>
  <c r="G55" i="20"/>
  <c r="F55" i="20"/>
  <c r="H49" i="20"/>
  <c r="G49" i="20"/>
  <c r="F49" i="20"/>
  <c r="H115" i="21"/>
  <c r="G115" i="21"/>
  <c r="F115" i="21"/>
  <c r="H109" i="21"/>
  <c r="G109" i="21"/>
  <c r="F109" i="21"/>
  <c r="H103" i="21"/>
  <c r="G103" i="21"/>
  <c r="F103" i="21"/>
  <c r="H97" i="21"/>
  <c r="G97" i="21"/>
  <c r="F97" i="21"/>
  <c r="H91" i="21"/>
  <c r="G91" i="21"/>
  <c r="F91" i="21"/>
  <c r="H85" i="21"/>
  <c r="G85" i="21"/>
  <c r="F85" i="21"/>
  <c r="H79" i="21"/>
  <c r="G79" i="21"/>
  <c r="F79" i="21"/>
  <c r="H73" i="21"/>
  <c r="G73" i="21"/>
  <c r="F73" i="21"/>
  <c r="H67" i="21"/>
  <c r="G67" i="21"/>
  <c r="F67" i="21"/>
  <c r="H61" i="21"/>
  <c r="G61" i="21"/>
  <c r="F61" i="21"/>
  <c r="H55" i="21"/>
  <c r="G55" i="21"/>
  <c r="F55" i="21"/>
  <c r="H49" i="21"/>
  <c r="G49" i="21"/>
  <c r="F49" i="21"/>
  <c r="H115" i="22"/>
  <c r="G115" i="22"/>
  <c r="F115" i="22"/>
  <c r="H109" i="22"/>
  <c r="G109" i="22"/>
  <c r="F109" i="22"/>
  <c r="H103" i="22"/>
  <c r="G103" i="22"/>
  <c r="F103" i="22"/>
  <c r="H97" i="22"/>
  <c r="G97" i="22"/>
  <c r="F97" i="22"/>
  <c r="H91" i="22"/>
  <c r="G91" i="22"/>
  <c r="F91" i="22"/>
  <c r="H85" i="22"/>
  <c r="G85" i="22"/>
  <c r="F85" i="22"/>
  <c r="H79" i="22"/>
  <c r="G79" i="22"/>
  <c r="F79" i="22"/>
  <c r="H73" i="22"/>
  <c r="G73" i="22"/>
  <c r="F73" i="22"/>
  <c r="H67" i="22"/>
  <c r="G67" i="22"/>
  <c r="F67" i="22"/>
  <c r="H61" i="22"/>
  <c r="G61" i="22"/>
  <c r="F61" i="22"/>
  <c r="H55" i="22"/>
  <c r="G55" i="22"/>
  <c r="F55" i="22"/>
  <c r="H49" i="22"/>
  <c r="G49" i="22"/>
  <c r="F49" i="22"/>
  <c r="H115" i="23"/>
  <c r="G115" i="23"/>
  <c r="F115" i="23"/>
  <c r="H109" i="23"/>
  <c r="G109" i="23"/>
  <c r="F109" i="23"/>
  <c r="H103" i="23"/>
  <c r="G103" i="23"/>
  <c r="F103" i="23"/>
  <c r="H97" i="23"/>
  <c r="G97" i="23"/>
  <c r="F97" i="23"/>
  <c r="H91" i="23"/>
  <c r="G91" i="23"/>
  <c r="F91" i="23"/>
  <c r="H85" i="23"/>
  <c r="G85" i="23"/>
  <c r="F85" i="23"/>
  <c r="H79" i="23"/>
  <c r="G79" i="23"/>
  <c r="F79" i="23"/>
  <c r="H73" i="23"/>
  <c r="G73" i="23"/>
  <c r="F73" i="23"/>
  <c r="H67" i="23"/>
  <c r="G67" i="23"/>
  <c r="F67" i="23"/>
  <c r="H61" i="23"/>
  <c r="G61" i="23"/>
  <c r="F61" i="23"/>
  <c r="H55" i="23"/>
  <c r="G55" i="23"/>
  <c r="F55" i="23"/>
  <c r="H49" i="23"/>
  <c r="G49" i="23"/>
  <c r="F49" i="23"/>
  <c r="H115" i="24"/>
  <c r="G115" i="24"/>
  <c r="F115" i="24"/>
  <c r="H109" i="24"/>
  <c r="G109" i="24"/>
  <c r="F109" i="24"/>
  <c r="H103" i="24"/>
  <c r="G103" i="24"/>
  <c r="F103" i="24"/>
  <c r="H97" i="24"/>
  <c r="G97" i="24"/>
  <c r="F97" i="24"/>
  <c r="H91" i="24"/>
  <c r="G91" i="24"/>
  <c r="F91" i="24"/>
  <c r="H85" i="24"/>
  <c r="G85" i="24"/>
  <c r="F85" i="24"/>
  <c r="H79" i="24"/>
  <c r="G79" i="24"/>
  <c r="F79" i="24"/>
  <c r="H73" i="24"/>
  <c r="G73" i="24"/>
  <c r="F73" i="24"/>
  <c r="H67" i="24"/>
  <c r="G67" i="24"/>
  <c r="F67" i="24"/>
  <c r="H61" i="24"/>
  <c r="G61" i="24"/>
  <c r="F61" i="24"/>
  <c r="H55" i="24"/>
  <c r="G55" i="24"/>
  <c r="F55" i="24"/>
  <c r="H49" i="24"/>
  <c r="G49" i="24"/>
  <c r="F49" i="24"/>
  <c r="H115" i="25"/>
  <c r="G115" i="25"/>
  <c r="F115" i="25"/>
  <c r="H109" i="25"/>
  <c r="G109" i="25"/>
  <c r="F109" i="25"/>
  <c r="H103" i="25"/>
  <c r="G103" i="25"/>
  <c r="F103" i="25"/>
  <c r="H97" i="25"/>
  <c r="G97" i="25"/>
  <c r="F97" i="25"/>
  <c r="H91" i="25"/>
  <c r="G91" i="25"/>
  <c r="F91" i="25"/>
  <c r="H85" i="25"/>
  <c r="G85" i="25"/>
  <c r="F85" i="25"/>
  <c r="H79" i="25"/>
  <c r="G79" i="25"/>
  <c r="F79" i="25"/>
  <c r="H73" i="25"/>
  <c r="G73" i="25"/>
  <c r="F73" i="25"/>
  <c r="H67" i="25"/>
  <c r="G67" i="25"/>
  <c r="F67" i="25"/>
  <c r="H61" i="25"/>
  <c r="G61" i="25"/>
  <c r="F61" i="25"/>
  <c r="H55" i="25"/>
  <c r="G55" i="25"/>
  <c r="F55" i="25"/>
  <c r="H49" i="25"/>
  <c r="G49" i="25"/>
  <c r="F49" i="25"/>
  <c r="H115" i="26"/>
  <c r="G115" i="26"/>
  <c r="F115" i="26"/>
  <c r="H109" i="26"/>
  <c r="G109" i="26"/>
  <c r="F109" i="26"/>
  <c r="H103" i="26"/>
  <c r="G103" i="26"/>
  <c r="F103" i="26"/>
  <c r="H97" i="26"/>
  <c r="G97" i="26"/>
  <c r="F97" i="26"/>
  <c r="H91" i="26"/>
  <c r="G91" i="26"/>
  <c r="F91" i="26"/>
  <c r="H85" i="26"/>
  <c r="G85" i="26"/>
  <c r="F85" i="26"/>
  <c r="H79" i="26"/>
  <c r="G79" i="26"/>
  <c r="F79" i="26"/>
  <c r="H73" i="26"/>
  <c r="G73" i="26"/>
  <c r="F73" i="26"/>
  <c r="H67" i="26"/>
  <c r="G67" i="26"/>
  <c r="F67" i="26"/>
  <c r="H61" i="26"/>
  <c r="G61" i="26"/>
  <c r="F61" i="26"/>
  <c r="H55" i="26"/>
  <c r="G55" i="26"/>
  <c r="F55" i="26"/>
  <c r="H49" i="26"/>
  <c r="G49" i="26"/>
  <c r="F49" i="26"/>
  <c r="H115" i="27"/>
  <c r="G115" i="27"/>
  <c r="F115" i="27"/>
  <c r="H109" i="27"/>
  <c r="G109" i="27"/>
  <c r="F109" i="27"/>
  <c r="H103" i="27"/>
  <c r="G103" i="27"/>
  <c r="F103" i="27"/>
  <c r="H97" i="27"/>
  <c r="G97" i="27"/>
  <c r="F97" i="27"/>
  <c r="H91" i="27"/>
  <c r="G91" i="27"/>
  <c r="F91" i="27"/>
  <c r="H85" i="27"/>
  <c r="G85" i="27"/>
  <c r="F85" i="27"/>
  <c r="H79" i="27"/>
  <c r="G79" i="27"/>
  <c r="F79" i="27"/>
  <c r="H73" i="27"/>
  <c r="G73" i="27"/>
  <c r="F73" i="27"/>
  <c r="H67" i="27"/>
  <c r="G67" i="27"/>
  <c r="F67" i="27"/>
  <c r="H61" i="27"/>
  <c r="G61" i="27"/>
  <c r="F61" i="27"/>
  <c r="H55" i="27"/>
  <c r="G55" i="27"/>
  <c r="F55" i="27"/>
  <c r="H49" i="27"/>
  <c r="G49" i="27"/>
  <c r="F49" i="27"/>
  <c r="H115" i="28"/>
  <c r="G115" i="28"/>
  <c r="F115" i="28"/>
  <c r="H109" i="28"/>
  <c r="G109" i="28"/>
  <c r="F109" i="28"/>
  <c r="H103" i="28"/>
  <c r="G103" i="28"/>
  <c r="F103" i="28"/>
  <c r="H97" i="28"/>
  <c r="G97" i="28"/>
  <c r="F97" i="28"/>
  <c r="H91" i="28"/>
  <c r="G91" i="28"/>
  <c r="F91" i="28"/>
  <c r="H85" i="28"/>
  <c r="G85" i="28"/>
  <c r="F85" i="28"/>
  <c r="H79" i="28"/>
  <c r="G79" i="28"/>
  <c r="F79" i="28"/>
  <c r="H73" i="28"/>
  <c r="G73" i="28"/>
  <c r="F73" i="28"/>
  <c r="H67" i="28"/>
  <c r="G67" i="28"/>
  <c r="F67" i="28"/>
  <c r="H61" i="28"/>
  <c r="G61" i="28"/>
  <c r="F61" i="28"/>
  <c r="H55" i="28"/>
  <c r="G55" i="28"/>
  <c r="F55" i="28"/>
  <c r="H49" i="28"/>
  <c r="G49" i="28"/>
  <c r="F49" i="28"/>
  <c r="H114" i="1"/>
  <c r="G114" i="1"/>
  <c r="F114" i="1"/>
  <c r="H108" i="1"/>
  <c r="G108" i="1"/>
  <c r="F108" i="1"/>
  <c r="H102" i="1"/>
  <c r="G102" i="1"/>
  <c r="F102" i="1"/>
  <c r="H96" i="1"/>
  <c r="G96" i="1"/>
  <c r="F96" i="1"/>
  <c r="H90" i="1"/>
  <c r="G90" i="1"/>
  <c r="F90" i="1"/>
  <c r="H84" i="1"/>
  <c r="G84" i="1"/>
  <c r="F84" i="1"/>
  <c r="H78" i="1"/>
  <c r="G78" i="1"/>
  <c r="F78" i="1"/>
  <c r="H72" i="1"/>
  <c r="G72" i="1"/>
  <c r="F72" i="1"/>
  <c r="H66" i="1"/>
  <c r="G66" i="1"/>
  <c r="F66" i="1"/>
  <c r="H60" i="1"/>
  <c r="G60" i="1"/>
  <c r="F60" i="1"/>
  <c r="H54" i="1"/>
  <c r="G54" i="1"/>
  <c r="F54" i="1"/>
  <c r="H48" i="1"/>
  <c r="G48" i="1"/>
  <c r="F43" i="9"/>
  <c r="H41" i="2"/>
  <c r="G41" i="2"/>
  <c r="F41" i="2"/>
  <c r="H41" i="3"/>
  <c r="G41" i="3"/>
  <c r="F41" i="3"/>
  <c r="H41" i="4"/>
  <c r="G41" i="4"/>
  <c r="F41" i="4"/>
  <c r="H41" i="5"/>
  <c r="G41" i="5"/>
  <c r="F41" i="5"/>
  <c r="H41" i="6"/>
  <c r="G41" i="6"/>
  <c r="F41" i="6"/>
  <c r="H41" i="7"/>
  <c r="G41" i="7"/>
  <c r="F41" i="7"/>
  <c r="H41" i="8"/>
  <c r="G41" i="8"/>
  <c r="F41" i="8"/>
  <c r="H41" i="9"/>
  <c r="G41" i="9"/>
  <c r="F41" i="9"/>
  <c r="H41" i="10"/>
  <c r="G41" i="10"/>
  <c r="F41" i="10"/>
  <c r="H41" i="11"/>
  <c r="G41" i="11"/>
  <c r="F41" i="11"/>
  <c r="H41" i="12"/>
  <c r="G41" i="12"/>
  <c r="F41" i="12"/>
  <c r="H41" i="13"/>
  <c r="G41" i="13"/>
  <c r="F41" i="13"/>
  <c r="H41" i="14"/>
  <c r="G41" i="14"/>
  <c r="F41" i="14"/>
  <c r="H41" i="15"/>
  <c r="G41" i="15"/>
  <c r="F41" i="15"/>
  <c r="H41" i="16"/>
  <c r="G41" i="16"/>
  <c r="F41" i="16"/>
  <c r="H41" i="17"/>
  <c r="G41" i="17"/>
  <c r="F41" i="17"/>
  <c r="H41" i="18"/>
  <c r="G41" i="18"/>
  <c r="F41" i="18"/>
  <c r="H41" i="19"/>
  <c r="G41" i="19"/>
  <c r="F41" i="19"/>
  <c r="H41" i="20"/>
  <c r="G41" i="20"/>
  <c r="F41" i="20"/>
  <c r="H41" i="21"/>
  <c r="G41" i="21"/>
  <c r="F41" i="21"/>
  <c r="H41" i="22"/>
  <c r="G41" i="22"/>
  <c r="F41" i="22"/>
  <c r="H41" i="23"/>
  <c r="G41" i="23"/>
  <c r="F41" i="23"/>
  <c r="H41" i="24"/>
  <c r="G41" i="24"/>
  <c r="F41" i="24"/>
  <c r="H41" i="25"/>
  <c r="G41" i="25"/>
  <c r="G43" i="25" s="1"/>
  <c r="F41" i="25"/>
  <c r="H41" i="26"/>
  <c r="G41" i="26"/>
  <c r="F41" i="26"/>
  <c r="H41" i="27"/>
  <c r="G41" i="27"/>
  <c r="F41" i="27"/>
  <c r="H41" i="28"/>
  <c r="G41" i="28"/>
  <c r="F41" i="28"/>
  <c r="H41" i="1"/>
  <c r="G41" i="1"/>
  <c r="F41" i="1"/>
  <c r="H33" i="2"/>
  <c r="G33" i="2"/>
  <c r="F33" i="2"/>
  <c r="F43" i="2" s="1"/>
  <c r="H33" i="3"/>
  <c r="G33" i="3"/>
  <c r="G43" i="3" s="1"/>
  <c r="F33" i="3"/>
  <c r="F43" i="3" s="1"/>
  <c r="H33" i="4"/>
  <c r="G33" i="4"/>
  <c r="G43" i="4" s="1"/>
  <c r="F33" i="4"/>
  <c r="H33" i="5"/>
  <c r="G33" i="5"/>
  <c r="G43" i="5" s="1"/>
  <c r="F33" i="5"/>
  <c r="F43" i="5" s="1"/>
  <c r="H33" i="6"/>
  <c r="H43" i="6" s="1"/>
  <c r="G33" i="6"/>
  <c r="G43" i="6" s="1"/>
  <c r="F33" i="6"/>
  <c r="H33" i="7"/>
  <c r="H43" i="7" s="1"/>
  <c r="G33" i="7"/>
  <c r="F33" i="7"/>
  <c r="H33" i="8"/>
  <c r="G33" i="8"/>
  <c r="F33" i="8"/>
  <c r="H33" i="9"/>
  <c r="H43" i="9" s="1"/>
  <c r="G33" i="9"/>
  <c r="F33" i="9"/>
  <c r="H33" i="10"/>
  <c r="G33" i="10"/>
  <c r="F33" i="10"/>
  <c r="F43" i="10" s="1"/>
  <c r="H33" i="11"/>
  <c r="G33" i="11"/>
  <c r="G43" i="11" s="1"/>
  <c r="F33" i="11"/>
  <c r="F43" i="11" s="1"/>
  <c r="H33" i="12"/>
  <c r="G33" i="12"/>
  <c r="G43" i="12" s="1"/>
  <c r="F33" i="12"/>
  <c r="H33" i="13"/>
  <c r="G33" i="13"/>
  <c r="F33" i="13"/>
  <c r="H33" i="14"/>
  <c r="G33" i="14"/>
  <c r="G43" i="14" s="1"/>
  <c r="F33" i="14"/>
  <c r="H33" i="15"/>
  <c r="H43" i="15" s="1"/>
  <c r="G33" i="15"/>
  <c r="G43" i="15" s="1"/>
  <c r="F33" i="15"/>
  <c r="F43" i="15" s="1"/>
  <c r="H33" i="16"/>
  <c r="H43" i="16" s="1"/>
  <c r="G33" i="16"/>
  <c r="F33" i="16"/>
  <c r="F43" i="16" s="1"/>
  <c r="H33" i="17"/>
  <c r="H43" i="17" s="1"/>
  <c r="G33" i="17"/>
  <c r="F33" i="17"/>
  <c r="F43" i="17" s="1"/>
  <c r="H33" i="18"/>
  <c r="G33" i="18"/>
  <c r="F33" i="18"/>
  <c r="F43" i="18" s="1"/>
  <c r="H33" i="19"/>
  <c r="G33" i="19"/>
  <c r="F33" i="19"/>
  <c r="H33" i="20"/>
  <c r="G33" i="20"/>
  <c r="G43" i="20" s="1"/>
  <c r="F33" i="20"/>
  <c r="H33" i="21"/>
  <c r="G33" i="21"/>
  <c r="G43" i="21" s="1"/>
  <c r="F33" i="21"/>
  <c r="F43" i="21" s="1"/>
  <c r="H33" i="22"/>
  <c r="H43" i="22" s="1"/>
  <c r="G33" i="22"/>
  <c r="G43" i="22" s="1"/>
  <c r="F33" i="22"/>
  <c r="H33" i="23"/>
  <c r="H43" i="23" s="1"/>
  <c r="G33" i="23"/>
  <c r="G43" i="23" s="1"/>
  <c r="F33" i="23"/>
  <c r="F43" i="23" s="1"/>
  <c r="H33" i="24"/>
  <c r="H43" i="24" s="1"/>
  <c r="G33" i="24"/>
  <c r="G43" i="24" s="1"/>
  <c r="F33" i="24"/>
  <c r="H33" i="25"/>
  <c r="G33" i="25"/>
  <c r="F33" i="25"/>
  <c r="H33" i="26"/>
  <c r="G33" i="26"/>
  <c r="F33" i="26"/>
  <c r="F43" i="26" s="1"/>
  <c r="H33" i="27"/>
  <c r="G33" i="27"/>
  <c r="G43" i="27" s="1"/>
  <c r="F33" i="27"/>
  <c r="F43" i="27" s="1"/>
  <c r="H33" i="28"/>
  <c r="G33" i="28"/>
  <c r="G43" i="28" s="1"/>
  <c r="F33" i="28"/>
  <c r="H33" i="1"/>
  <c r="G33" i="1"/>
  <c r="G43" i="1" s="1"/>
  <c r="F33" i="1"/>
  <c r="F43" i="1" s="1"/>
  <c r="H21" i="2"/>
  <c r="G21" i="2"/>
  <c r="F21" i="2"/>
  <c r="H21" i="3"/>
  <c r="G21" i="3"/>
  <c r="F21" i="3"/>
  <c r="H21" i="4"/>
  <c r="G21" i="4"/>
  <c r="F21" i="4"/>
  <c r="H21" i="5"/>
  <c r="G21" i="5"/>
  <c r="F21" i="5"/>
  <c r="H21" i="6"/>
  <c r="G21" i="6"/>
  <c r="F21" i="6"/>
  <c r="H21" i="7"/>
  <c r="G21" i="7"/>
  <c r="F21" i="7"/>
  <c r="H21" i="8"/>
  <c r="G21" i="8"/>
  <c r="F21" i="8"/>
  <c r="H21" i="9"/>
  <c r="G21" i="9"/>
  <c r="F21" i="9"/>
  <c r="H21" i="10"/>
  <c r="G21" i="10"/>
  <c r="F21" i="10"/>
  <c r="H21" i="11"/>
  <c r="G21" i="11"/>
  <c r="F21" i="11"/>
  <c r="H21" i="12"/>
  <c r="G21" i="12"/>
  <c r="F21" i="12"/>
  <c r="H21" i="13"/>
  <c r="G21" i="13"/>
  <c r="F21" i="13"/>
  <c r="H21" i="14"/>
  <c r="G21" i="14"/>
  <c r="F21" i="14"/>
  <c r="H21" i="15"/>
  <c r="G21" i="15"/>
  <c r="F21" i="15"/>
  <c r="H21" i="16"/>
  <c r="G21" i="16"/>
  <c r="F21" i="16"/>
  <c r="H21" i="17"/>
  <c r="G21" i="17"/>
  <c r="F21" i="17"/>
  <c r="H21" i="18"/>
  <c r="G21" i="18"/>
  <c r="F21" i="18"/>
  <c r="H21" i="19"/>
  <c r="G21" i="19"/>
  <c r="F21" i="19"/>
  <c r="H21" i="20"/>
  <c r="G21" i="20"/>
  <c r="F21" i="20"/>
  <c r="H21" i="21"/>
  <c r="G21" i="21"/>
  <c r="F21" i="21"/>
  <c r="H21" i="22"/>
  <c r="G21" i="22"/>
  <c r="F21" i="22"/>
  <c r="H21" i="23"/>
  <c r="G21" i="23"/>
  <c r="F21" i="23"/>
  <c r="H21" i="24"/>
  <c r="G21" i="24"/>
  <c r="F21" i="24"/>
  <c r="H21" i="25"/>
  <c r="G21" i="25"/>
  <c r="F21" i="25"/>
  <c r="H21" i="26"/>
  <c r="G21" i="26"/>
  <c r="F21" i="26"/>
  <c r="H21" i="27"/>
  <c r="G21" i="27"/>
  <c r="F21" i="27"/>
  <c r="H21" i="28"/>
  <c r="G21" i="28"/>
  <c r="F21" i="28"/>
  <c r="H21" i="1"/>
  <c r="G21" i="1"/>
  <c r="F21" i="1"/>
  <c r="H7" i="2"/>
  <c r="G7" i="2"/>
  <c r="F7" i="2"/>
  <c r="F31" i="2" s="1"/>
  <c r="H7" i="3"/>
  <c r="H31" i="3" s="1"/>
  <c r="G7" i="3"/>
  <c r="G31" i="3" s="1"/>
  <c r="F7" i="3"/>
  <c r="F31" i="3" s="1"/>
  <c r="H7" i="4"/>
  <c r="G7" i="4"/>
  <c r="F7" i="4"/>
  <c r="H7" i="5"/>
  <c r="G7" i="5"/>
  <c r="G31" i="5" s="1"/>
  <c r="F7" i="5"/>
  <c r="F31" i="5" s="1"/>
  <c r="H7" i="6"/>
  <c r="H31" i="6" s="1"/>
  <c r="G7" i="6"/>
  <c r="G31" i="6" s="1"/>
  <c r="F7" i="6"/>
  <c r="H7" i="7"/>
  <c r="G7" i="7"/>
  <c r="F7" i="7"/>
  <c r="H7" i="8"/>
  <c r="H31" i="8" s="1"/>
  <c r="G7" i="8"/>
  <c r="G31" i="8" s="1"/>
  <c r="F7" i="8"/>
  <c r="F31" i="8" s="1"/>
  <c r="H7" i="9"/>
  <c r="H31" i="9" s="1"/>
  <c r="G7" i="9"/>
  <c r="F7" i="9"/>
  <c r="H7" i="10"/>
  <c r="G7" i="10"/>
  <c r="F7" i="10"/>
  <c r="H7" i="11"/>
  <c r="G7" i="11"/>
  <c r="F7" i="11"/>
  <c r="F31" i="11" s="1"/>
  <c r="H7" i="12"/>
  <c r="G7" i="12"/>
  <c r="F7" i="12"/>
  <c r="H7" i="13"/>
  <c r="G7" i="13"/>
  <c r="G31" i="13" s="1"/>
  <c r="F7" i="13"/>
  <c r="F31" i="13" s="1"/>
  <c r="H7" i="14"/>
  <c r="G7" i="14"/>
  <c r="F7" i="14"/>
  <c r="H7" i="15"/>
  <c r="G7" i="15"/>
  <c r="F7" i="15"/>
  <c r="H7" i="16"/>
  <c r="G7" i="16"/>
  <c r="F7" i="16"/>
  <c r="H7" i="17"/>
  <c r="G7" i="17"/>
  <c r="F7" i="17"/>
  <c r="F31" i="17" s="1"/>
  <c r="H7" i="18"/>
  <c r="G7" i="18"/>
  <c r="F7" i="18"/>
  <c r="F31" i="18" s="1"/>
  <c r="H7" i="19"/>
  <c r="H31" i="19" s="1"/>
  <c r="G7" i="19"/>
  <c r="G31" i="19" s="1"/>
  <c r="F7" i="19"/>
  <c r="F31" i="19" s="1"/>
  <c r="H7" i="20"/>
  <c r="G7" i="20"/>
  <c r="F7" i="20"/>
  <c r="H7" i="21"/>
  <c r="G7" i="21"/>
  <c r="G31" i="21" s="1"/>
  <c r="F7" i="21"/>
  <c r="H7" i="22"/>
  <c r="G7" i="22"/>
  <c r="F7" i="22"/>
  <c r="H7" i="23"/>
  <c r="G7" i="23"/>
  <c r="F7" i="23"/>
  <c r="H7" i="24"/>
  <c r="H31" i="24" s="1"/>
  <c r="G7" i="24"/>
  <c r="G31" i="24" s="1"/>
  <c r="F7" i="24"/>
  <c r="F31" i="24" s="1"/>
  <c r="H7" i="25"/>
  <c r="H31" i="25" s="1"/>
  <c r="G7" i="25"/>
  <c r="F7" i="25"/>
  <c r="H7" i="26"/>
  <c r="G7" i="26"/>
  <c r="F7" i="26"/>
  <c r="F31" i="26" s="1"/>
  <c r="H7" i="27"/>
  <c r="H31" i="27" s="1"/>
  <c r="G7" i="27"/>
  <c r="F7" i="27"/>
  <c r="H7" i="28"/>
  <c r="G7" i="28"/>
  <c r="F7" i="28"/>
  <c r="H7" i="1"/>
  <c r="G7" i="1"/>
  <c r="G31" i="1" s="1"/>
  <c r="G44" i="1" s="1"/>
  <c r="F7" i="1"/>
  <c r="F31" i="1" s="1"/>
  <c r="F31" i="27" l="1"/>
  <c r="F44" i="27" s="1"/>
  <c r="G31" i="27"/>
  <c r="F43" i="25"/>
  <c r="H43" i="25"/>
  <c r="F44" i="24"/>
  <c r="F43" i="24"/>
  <c r="G31" i="22"/>
  <c r="H31" i="22"/>
  <c r="F31" i="21"/>
  <c r="F44" i="21" s="1"/>
  <c r="F43" i="19"/>
  <c r="G43" i="19"/>
  <c r="F47" i="17"/>
  <c r="F120" i="17" s="1"/>
  <c r="H31" i="17"/>
  <c r="G43" i="17"/>
  <c r="F31" i="16"/>
  <c r="F44" i="16" s="1"/>
  <c r="G31" i="16"/>
  <c r="H31" i="16"/>
  <c r="H31" i="11"/>
  <c r="G31" i="11"/>
  <c r="F31" i="10"/>
  <c r="G43" i="9"/>
  <c r="F43" i="8"/>
  <c r="H43" i="8"/>
  <c r="F44" i="8"/>
  <c r="F43" i="13"/>
  <c r="F44" i="13" s="1"/>
  <c r="G43" i="13"/>
  <c r="G44" i="13" s="1"/>
  <c r="G31" i="14"/>
  <c r="G44" i="14" s="1"/>
  <c r="H31" i="14"/>
  <c r="H43" i="14"/>
  <c r="H44" i="14" s="1"/>
  <c r="G43" i="7"/>
  <c r="F43" i="7"/>
  <c r="G47" i="19"/>
  <c r="G120" i="19" s="1"/>
  <c r="H47" i="18"/>
  <c r="H120" i="18" s="1"/>
  <c r="G44" i="19"/>
  <c r="G44" i="11"/>
  <c r="F46" i="3"/>
  <c r="F119" i="3" s="1"/>
  <c r="F47" i="21"/>
  <c r="F120" i="21" s="1"/>
  <c r="H46" i="6"/>
  <c r="H119" i="6" s="1"/>
  <c r="H46" i="2"/>
  <c r="H119" i="2" s="1"/>
  <c r="G44" i="24"/>
  <c r="F47" i="26"/>
  <c r="F120" i="26" s="1"/>
  <c r="F46" i="5"/>
  <c r="F119" i="5" s="1"/>
  <c r="H31" i="1"/>
  <c r="G31" i="26"/>
  <c r="G44" i="26" s="1"/>
  <c r="F31" i="23"/>
  <c r="H31" i="21"/>
  <c r="G31" i="18"/>
  <c r="F31" i="15"/>
  <c r="F44" i="15" s="1"/>
  <c r="H31" i="13"/>
  <c r="H44" i="13" s="1"/>
  <c r="G31" i="10"/>
  <c r="G44" i="10" s="1"/>
  <c r="F31" i="7"/>
  <c r="F44" i="7" s="1"/>
  <c r="H31" i="5"/>
  <c r="G31" i="2"/>
  <c r="H43" i="1"/>
  <c r="G43" i="26"/>
  <c r="H43" i="21"/>
  <c r="H44" i="21" s="1"/>
  <c r="G43" i="18"/>
  <c r="G44" i="18" s="1"/>
  <c r="H43" i="13"/>
  <c r="G43" i="10"/>
  <c r="H43" i="5"/>
  <c r="G43" i="2"/>
  <c r="G46" i="1"/>
  <c r="G119" i="1" s="1"/>
  <c r="G47" i="28"/>
  <c r="G120" i="28" s="1"/>
  <c r="F47" i="10"/>
  <c r="F120" i="10" s="1"/>
  <c r="F47" i="9"/>
  <c r="F121" i="9" s="1"/>
  <c r="G44" i="27"/>
  <c r="G44" i="3"/>
  <c r="G46" i="3"/>
  <c r="G119" i="3" s="1"/>
  <c r="F31" i="28"/>
  <c r="H31" i="26"/>
  <c r="G31" i="23"/>
  <c r="G44" i="23" s="1"/>
  <c r="F31" i="20"/>
  <c r="H31" i="18"/>
  <c r="H44" i="18" s="1"/>
  <c r="G31" i="15"/>
  <c r="G44" i="15" s="1"/>
  <c r="F31" i="12"/>
  <c r="H31" i="10"/>
  <c r="G31" i="7"/>
  <c r="G44" i="7" s="1"/>
  <c r="F31" i="4"/>
  <c r="H31" i="2"/>
  <c r="H44" i="2" s="1"/>
  <c r="F43" i="28"/>
  <c r="H43" i="26"/>
  <c r="H44" i="26" s="1"/>
  <c r="F43" i="20"/>
  <c r="H43" i="18"/>
  <c r="F43" i="12"/>
  <c r="H43" i="10"/>
  <c r="F43" i="4"/>
  <c r="H43" i="2"/>
  <c r="F46" i="1"/>
  <c r="F119" i="1" s="1"/>
  <c r="H47" i="26"/>
  <c r="H120" i="26" s="1"/>
  <c r="G47" i="13"/>
  <c r="G122" i="13" s="1"/>
  <c r="G47" i="12"/>
  <c r="G120" i="12" s="1"/>
  <c r="F31" i="9"/>
  <c r="G31" i="4"/>
  <c r="G44" i="4" s="1"/>
  <c r="H43" i="27"/>
  <c r="H43" i="19"/>
  <c r="H44" i="19" s="1"/>
  <c r="G43" i="16"/>
  <c r="H43" i="11"/>
  <c r="H44" i="11" s="1"/>
  <c r="G43" i="8"/>
  <c r="G44" i="8" s="1"/>
  <c r="H43" i="3"/>
  <c r="H47" i="14"/>
  <c r="H122" i="14" s="1"/>
  <c r="F47" i="13"/>
  <c r="F122" i="13" s="1"/>
  <c r="H47" i="10"/>
  <c r="H120" i="10" s="1"/>
  <c r="H47" i="22"/>
  <c r="H120" i="22" s="1"/>
  <c r="G31" i="28"/>
  <c r="G44" i="28" s="1"/>
  <c r="F31" i="25"/>
  <c r="F44" i="25" s="1"/>
  <c r="H31" i="23"/>
  <c r="H44" i="23" s="1"/>
  <c r="G31" i="20"/>
  <c r="G44" i="20" s="1"/>
  <c r="H31" i="15"/>
  <c r="H44" i="15" s="1"/>
  <c r="G31" i="12"/>
  <c r="G44" i="12" s="1"/>
  <c r="H31" i="7"/>
  <c r="H44" i="7" s="1"/>
  <c r="H31" i="28"/>
  <c r="H44" i="28" s="1"/>
  <c r="G31" i="25"/>
  <c r="F31" i="22"/>
  <c r="F44" i="22" s="1"/>
  <c r="H31" i="20"/>
  <c r="H44" i="20" s="1"/>
  <c r="G31" i="17"/>
  <c r="G44" i="17" s="1"/>
  <c r="F31" i="14"/>
  <c r="F44" i="14" s="1"/>
  <c r="H31" i="12"/>
  <c r="H44" i="12" s="1"/>
  <c r="G31" i="9"/>
  <c r="F31" i="6"/>
  <c r="F44" i="6" s="1"/>
  <c r="H31" i="4"/>
  <c r="H43" i="28"/>
  <c r="F43" i="22"/>
  <c r="H43" i="20"/>
  <c r="F43" i="14"/>
  <c r="H43" i="12"/>
  <c r="F43" i="6"/>
  <c r="H43" i="4"/>
  <c r="H44" i="4" s="1"/>
  <c r="F47" i="25"/>
  <c r="F120" i="25" s="1"/>
  <c r="H47" i="16"/>
  <c r="H120" i="16" s="1"/>
  <c r="F47" i="27"/>
  <c r="F120" i="27" s="1"/>
  <c r="G47" i="26"/>
  <c r="G120" i="26" s="1"/>
  <c r="H46" i="3"/>
  <c r="H119" i="3" s="1"/>
  <c r="H47" i="12"/>
  <c r="H120" i="12" s="1"/>
  <c r="H47" i="9"/>
  <c r="H121" i="9" s="1"/>
  <c r="F47" i="23"/>
  <c r="F120" i="23" s="1"/>
  <c r="H47" i="20"/>
  <c r="H120" i="20" s="1"/>
  <c r="H47" i="17"/>
  <c r="H120" i="17" s="1"/>
  <c r="G46" i="6"/>
  <c r="G119" i="6" s="1"/>
  <c r="H47" i="28"/>
  <c r="H120" i="28" s="1"/>
  <c r="G47" i="27"/>
  <c r="G120" i="27" s="1"/>
  <c r="G47" i="21"/>
  <c r="G120" i="21" s="1"/>
  <c r="G47" i="20"/>
  <c r="G120" i="20" s="1"/>
  <c r="F47" i="18"/>
  <c r="F120" i="18" s="1"/>
  <c r="G47" i="11"/>
  <c r="G120" i="11" s="1"/>
  <c r="F47" i="11"/>
  <c r="F120" i="11" s="1"/>
  <c r="F47" i="8"/>
  <c r="F120" i="8" s="1"/>
  <c r="H47" i="8"/>
  <c r="H120" i="8" s="1"/>
  <c r="H46" i="5"/>
  <c r="H119" i="5" s="1"/>
  <c r="G46" i="5"/>
  <c r="G119" i="5" s="1"/>
  <c r="F46" i="2"/>
  <c r="F119" i="2" s="1"/>
  <c r="F47" i="24"/>
  <c r="F120" i="24" s="1"/>
  <c r="G47" i="10"/>
  <c r="G120" i="10" s="1"/>
  <c r="G47" i="24"/>
  <c r="G120" i="24" s="1"/>
  <c r="F46" i="6"/>
  <c r="F119" i="6" s="1"/>
  <c r="G47" i="22"/>
  <c r="G120" i="22" s="1"/>
  <c r="H47" i="27"/>
  <c r="H120" i="27" s="1"/>
  <c r="F47" i="19"/>
  <c r="F120" i="19" s="1"/>
  <c r="G47" i="18"/>
  <c r="G120" i="18" s="1"/>
  <c r="F47" i="16"/>
  <c r="F120" i="16" s="1"/>
  <c r="H47" i="13"/>
  <c r="H122" i="13" s="1"/>
  <c r="H47" i="11"/>
  <c r="H120" i="11" s="1"/>
  <c r="G47" i="8"/>
  <c r="G120" i="8" s="1"/>
  <c r="G46" i="2"/>
  <c r="G119" i="2" s="1"/>
  <c r="H47" i="24"/>
  <c r="H120" i="24" s="1"/>
  <c r="G47" i="25"/>
  <c r="G120" i="25" s="1"/>
  <c r="F47" i="22"/>
  <c r="F120" i="22" s="1"/>
  <c r="F47" i="15"/>
  <c r="F120" i="15" s="1"/>
  <c r="G47" i="17"/>
  <c r="G120" i="17" s="1"/>
  <c r="F47" i="14"/>
  <c r="F122" i="14" s="1"/>
  <c r="F46" i="4"/>
  <c r="F119" i="4" s="1"/>
  <c r="H46" i="4"/>
  <c r="H119" i="4" s="1"/>
  <c r="H47" i="21"/>
  <c r="H120" i="21" s="1"/>
  <c r="H47" i="19"/>
  <c r="H120" i="19" s="1"/>
  <c r="G47" i="15"/>
  <c r="G120" i="15" s="1"/>
  <c r="G47" i="9"/>
  <c r="G121" i="9" s="1"/>
  <c r="F47" i="20"/>
  <c r="F120" i="20" s="1"/>
  <c r="H47" i="15"/>
  <c r="H120" i="15" s="1"/>
  <c r="H46" i="1"/>
  <c r="H119" i="1" s="1"/>
  <c r="G47" i="23"/>
  <c r="G120" i="23" s="1"/>
  <c r="G47" i="16"/>
  <c r="G120" i="16" s="1"/>
  <c r="F47" i="28"/>
  <c r="F120" i="28" s="1"/>
  <c r="H47" i="25"/>
  <c r="H120" i="25" s="1"/>
  <c r="H47" i="23"/>
  <c r="H120" i="23" s="1"/>
  <c r="G47" i="14"/>
  <c r="G122" i="14" s="1"/>
  <c r="F47" i="12"/>
  <c r="F120" i="12" s="1"/>
  <c r="G46" i="4"/>
  <c r="G119" i="4" s="1"/>
  <c r="H44" i="25"/>
  <c r="H44" i="9"/>
  <c r="G44" i="6"/>
  <c r="H44" i="22"/>
  <c r="H44" i="6"/>
  <c r="G44" i="22"/>
  <c r="H44" i="27"/>
  <c r="G44" i="16"/>
  <c r="H44" i="3"/>
  <c r="F44" i="1"/>
  <c r="G44" i="21"/>
  <c r="H44" i="16"/>
  <c r="H44" i="8"/>
  <c r="F44" i="2"/>
  <c r="G44" i="9"/>
  <c r="H44" i="10"/>
  <c r="H44" i="17"/>
  <c r="F44" i="26"/>
  <c r="H44" i="24"/>
  <c r="F44" i="18"/>
  <c r="F44" i="10"/>
  <c r="G44" i="5"/>
  <c r="G44" i="25"/>
  <c r="H44" i="1"/>
  <c r="H44" i="5"/>
  <c r="G44" i="2"/>
  <c r="F44" i="3"/>
  <c r="F44" i="17"/>
  <c r="F44" i="9"/>
  <c r="F44" i="19"/>
  <c r="F44" i="5"/>
  <c r="F44" i="23"/>
  <c r="F44" i="11"/>
  <c r="F44" i="28" l="1"/>
  <c r="F44" i="20"/>
  <c r="F44" i="4"/>
  <c r="F44" i="12"/>
  <c r="G67" i="7" l="1"/>
  <c r="G47" i="7" s="1"/>
  <c r="G120" i="7" s="1"/>
  <c r="H67" i="7"/>
  <c r="H47" i="7" s="1"/>
  <c r="H120" i="7" s="1"/>
  <c r="F67" i="7"/>
  <c r="F47" i="7" s="1"/>
  <c r="F120" i="7" s="1"/>
</calcChain>
</file>

<file path=xl/sharedStrings.xml><?xml version="1.0" encoding="utf-8"?>
<sst xmlns="http://schemas.openxmlformats.org/spreadsheetml/2006/main" count="1805" uniqueCount="101">
  <si>
    <t>LOCAL GOVERNMENT MTEF ALLOCATIONS: 2025/26 - 2027/28</t>
  </si>
  <si>
    <t/>
  </si>
  <si>
    <t xml:space="preserve">
Summary</t>
  </si>
  <si>
    <t>2025/26
 R thousands</t>
  </si>
  <si>
    <t>2026/27
 R thousands</t>
  </si>
  <si>
    <t>2027/28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</si>
  <si>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</si>
  <si>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</si>
  <si>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</si>
  <si>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</si>
  <si>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</si>
  <si>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</si>
  <si>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</si>
  <si>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</si>
  <si>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</si>
  <si>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</si>
  <si>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Urban development financing grant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</si>
  <si>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</si>
  <si>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</si>
  <si>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</si>
  <si>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</si>
  <si>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</si>
  <si>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</si>
  <si>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Informal settlements upgrading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</si>
  <si>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</si>
  <si>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</si>
  <si>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</si>
  <si>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</si>
  <si>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</si>
  <si>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</si>
  <si>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</si>
  <si>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</si>
  <si>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</si>
  <si>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</si>
  <si>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</si>
  <si>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</si>
  <si>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</si>
  <si>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</si>
  <si>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</si>
  <si>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</si>
  <si>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Smart meter grant</t>
  </si>
  <si>
    <t>Sub total indirect transfers</t>
  </si>
  <si>
    <t>Total</t>
  </si>
  <si>
    <t xml:space="preserve">
C DC33   Mopani</t>
  </si>
  <si>
    <t xml:space="preserve"> </t>
  </si>
  <si>
    <t xml:space="preserve">  Breakdown of Equitable Share for district municipalities authorised for services</t>
  </si>
  <si>
    <t xml:space="preserve">       Water</t>
  </si>
  <si>
    <t>LIM331 : Greater Giyani</t>
  </si>
  <si>
    <t>LIM332 : Greater Letaba</t>
  </si>
  <si>
    <t>LIM333 : Greater Tzaneen</t>
  </si>
  <si>
    <t>LIM334 : Ba-Phalaborwa</t>
  </si>
  <si>
    <t>LIM335 : Maruleng</t>
  </si>
  <si>
    <t xml:space="preserve">       Sanitation</t>
  </si>
  <si>
    <t xml:space="preserve">  Breakdown of MIG allocations for district municipalities authorised for services</t>
  </si>
  <si>
    <t xml:space="preserve">  Breakdown of WSIG (6b) allocations for district municipalities authorised for services</t>
  </si>
  <si>
    <t xml:space="preserve">
C DC34   Vhembe</t>
  </si>
  <si>
    <t>LIM341 : Musina</t>
  </si>
  <si>
    <t>LIM343 : Thulamela</t>
  </si>
  <si>
    <t>LIM344 : Makhado</t>
  </si>
  <si>
    <t>LIM345 : Collins Chabane</t>
  </si>
  <si>
    <t xml:space="preserve">  Breakdown of WSIG allocations for district municipalities authorised for services</t>
  </si>
  <si>
    <t xml:space="preserve">
C DC35   Capricorn</t>
  </si>
  <si>
    <t>LIM351 : Blouberg</t>
  </si>
  <si>
    <t>LIM353 : Molemole</t>
  </si>
  <si>
    <t>LIM355 : Lepelle-Nkumpi</t>
  </si>
  <si>
    <t xml:space="preserve">
C DC36   Waterberg</t>
  </si>
  <si>
    <t xml:space="preserve">
C DC47   Sekhukhune</t>
  </si>
  <si>
    <t>LIM471 : Ephraim Mogale</t>
  </si>
  <si>
    <t>LIM472 : Elias Motsoaledi</t>
  </si>
  <si>
    <t>LIM473 : Makhuduthamaga</t>
  </si>
  <si>
    <t>LIM476 : Tubatse Fetakgomo</t>
  </si>
  <si>
    <t xml:space="preserve">
B LIM331 Greater Giyani</t>
  </si>
  <si>
    <t xml:space="preserve">
B LIM332 Greater Letaba</t>
  </si>
  <si>
    <t xml:space="preserve">
B LIM333 Greater Tzaneen</t>
  </si>
  <si>
    <t xml:space="preserve">
B LIM334 Ba-Phalaborwa</t>
  </si>
  <si>
    <t xml:space="preserve">
B LIM335 Maruleng</t>
  </si>
  <si>
    <t xml:space="preserve">
B LIM341 Musina</t>
  </si>
  <si>
    <t xml:space="preserve">
B LIM343 Thulamela</t>
  </si>
  <si>
    <t xml:space="preserve">
B LIM344 Makhado</t>
  </si>
  <si>
    <t xml:space="preserve">
B LIM345 Collins Chabane</t>
  </si>
  <si>
    <t xml:space="preserve">
B LIM351 Blouberg</t>
  </si>
  <si>
    <t xml:space="preserve">
B LIM353 Molemole</t>
  </si>
  <si>
    <t xml:space="preserve">
B LIM354 Polokwane</t>
  </si>
  <si>
    <t xml:space="preserve">
B LIM355 Lepelle-Nkumpi</t>
  </si>
  <si>
    <t xml:space="preserve">
B LIM361 Thabazimbi</t>
  </si>
  <si>
    <t xml:space="preserve">
B LIM362 Lephalale</t>
  </si>
  <si>
    <t xml:space="preserve">
B LIM366 Bela Bela</t>
  </si>
  <si>
    <t xml:space="preserve">
B LIM367 Mogalakwena</t>
  </si>
  <si>
    <t xml:space="preserve">
B LIM368 Modimolle-Mookgopong</t>
  </si>
  <si>
    <t xml:space="preserve">
B LIM471 Ephraim Mogale</t>
  </si>
  <si>
    <t xml:space="preserve">
B LIM472 Elias Motsoaledi</t>
  </si>
  <si>
    <t xml:space="preserve">
B LIM473 Makhuduthamaga</t>
  </si>
  <si>
    <t>Transfers from Provincial Departments</t>
  </si>
  <si>
    <t>Municipal Allocations from Provincial Departments</t>
  </si>
  <si>
    <t>of which</t>
  </si>
  <si>
    <t>Total: Transfers from Provincial Departments</t>
  </si>
  <si>
    <t xml:space="preserve">Department of Cooperative Governance, Human Settlements and Traditional Affairs </t>
  </si>
  <si>
    <t xml:space="preserve">Human Settlements Development Grant </t>
  </si>
  <si>
    <t xml:space="preserve">Informal Settlement Upgrading Partnership Grant </t>
  </si>
  <si>
    <t>-</t>
  </si>
  <si>
    <t xml:space="preserve">
B LIM468 Tubatse Fetakgomo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</si>
</sst>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_(* #,##0,_);_(* \(#,##0,\);_(* &quot;- &quot;?_);_(@_)"/>
  </numFmts>
  <fonts count="14" x14ac:knownFonts="1">
    <font>
      <sz val="10"/>
      <color rgb="FF000000"/>
      <name val="ARIAL"/>
    </font>
    <font>
      <b/>
      <sz val="10"/>
      <color rgb="FF000000"/>
      <name val="ARIAL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vertical="center" indent="1"/>
    </xf>
    <xf numFmtId="165" fontId="5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165" fontId="10" fillId="0" borderId="5" xfId="0" applyNumberFormat="1" applyFont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/>
    </xf>
    <xf numFmtId="165" fontId="10" fillId="0" borderId="7" xfId="0" applyNumberFormat="1" applyFont="1" applyBorder="1" applyAlignment="1">
      <alignment horizontal="right" vertical="center"/>
    </xf>
    <xf numFmtId="165" fontId="10" fillId="0" borderId="8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10" fillId="0" borderId="9" xfId="0" applyNumberFormat="1" applyFont="1" applyBorder="1" applyAlignment="1">
      <alignment horizontal="right" vertical="center"/>
    </xf>
    <xf numFmtId="165" fontId="10" fillId="0" borderId="10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horizontal="right" vertical="center"/>
    </xf>
    <xf numFmtId="165" fontId="10" fillId="0" borderId="12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5" fillId="0" borderId="3" xfId="0" applyFont="1" applyBorder="1" applyAlignment="1">
      <alignment horizontal="left" vertical="center" indent="1"/>
    </xf>
    <xf numFmtId="165" fontId="5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0" fontId="4" fillId="0" borderId="2" xfId="0" applyFont="1" applyBorder="1" applyAlignment="1">
      <alignment horizontal="left" wrapText="1" indent="1"/>
    </xf>
    <xf numFmtId="164" fontId="5" fillId="0" borderId="2" xfId="0" quotePrefix="1" applyNumberFormat="1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0" fontId="8" fillId="0" borderId="0" xfId="0" applyFont="1" applyAlignment="1">
      <alignment wrapText="1"/>
    </xf>
    <xf numFmtId="165" fontId="5" fillId="0" borderId="0" xfId="0" applyNumberFormat="1" applyFont="1" applyAlignment="1">
      <alignment vertical="center"/>
    </xf>
    <xf numFmtId="0" fontId="9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5" fontId="10" fillId="0" borderId="0" xfId="0" applyNumberFormat="1" applyFont="1"/>
    <xf numFmtId="0" fontId="6" fillId="0" borderId="3" xfId="0" applyFont="1" applyBorder="1" applyAlignment="1">
      <alignment wrapText="1"/>
    </xf>
    <xf numFmtId="165" fontId="5" fillId="0" borderId="0" xfId="0" applyNumberFormat="1" applyFont="1" applyAlignment="1">
      <alignment horizontal="right"/>
    </xf>
    <xf numFmtId="165" fontId="5" fillId="0" borderId="3" xfId="0" applyNumberFormat="1" applyFont="1" applyBorder="1" applyAlignment="1">
      <alignment horizontal="right"/>
    </xf>
    <xf numFmtId="0" fontId="6" fillId="0" borderId="4" xfId="0" applyFont="1" applyBorder="1" applyAlignment="1">
      <alignment wrapText="1"/>
    </xf>
    <xf numFmtId="165" fontId="5" fillId="0" borderId="4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indent="2"/>
    </xf>
    <xf numFmtId="0" fontId="12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2"/>
    </xf>
    <xf numFmtId="165" fontId="5" fillId="0" borderId="11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1" fillId="0" borderId="0" xfId="0" applyFont="1" applyAlignment="1">
      <alignment horizontal="left" wrapText="1"/>
    </xf>
    <xf numFmtId="165" fontId="0" fillId="0" borderId="0" xfId="0" applyNumberForma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H250"/>
  <sheetViews>
    <sheetView showGridLines="0" tabSelected="1" topLeftCell="A36" workbookViewId="0">
      <selection activeCell="M122" sqref="M122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2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13975935000</v>
      </c>
      <c r="G5" s="3">
        <v>14393483000</v>
      </c>
      <c r="H5" s="3">
        <v>15044823000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5026092000</v>
      </c>
      <c r="G7" s="23">
        <f>SUM(G8:G20)</f>
        <v>5563970000</v>
      </c>
      <c r="H7" s="23">
        <f>SUM(H8:H20)</f>
        <v>5770820000</v>
      </c>
    </row>
    <row r="8" spans="5:8" x14ac:dyDescent="0.35">
      <c r="E8" s="24" t="s">
        <v>11</v>
      </c>
      <c r="F8" s="9">
        <v>3414276000</v>
      </c>
      <c r="G8" s="9">
        <v>3841694000</v>
      </c>
      <c r="H8" s="9">
        <v>4024192000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>
        <v>189331000</v>
      </c>
      <c r="G10" s="25">
        <v>196295000</v>
      </c>
      <c r="H10" s="25">
        <v>209729000</v>
      </c>
    </row>
    <row r="11" spans="5:8" x14ac:dyDescent="0.35">
      <c r="E11" s="24" t="s">
        <v>14</v>
      </c>
      <c r="F11" s="9">
        <v>237513000</v>
      </c>
      <c r="G11" s="9">
        <v>229212000</v>
      </c>
      <c r="H11" s="9">
        <v>239573000</v>
      </c>
    </row>
    <row r="12" spans="5:8" x14ac:dyDescent="0.35">
      <c r="E12" s="24" t="s">
        <v>15</v>
      </c>
      <c r="F12" s="9">
        <v>89020000</v>
      </c>
      <c r="G12" s="9">
        <v>91000000</v>
      </c>
      <c r="H12" s="9">
        <v>92600000</v>
      </c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>
        <v>13251000</v>
      </c>
      <c r="G14" s="25">
        <v>13856000</v>
      </c>
      <c r="H14" s="25">
        <v>14479000</v>
      </c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>
        <v>155509000</v>
      </c>
      <c r="G16" s="9">
        <v>255509000</v>
      </c>
      <c r="H16" s="9">
        <v>207387000</v>
      </c>
    </row>
    <row r="17" spans="5:8" x14ac:dyDescent="0.35">
      <c r="E17" s="24" t="s">
        <v>20</v>
      </c>
      <c r="F17" s="9">
        <v>467217000</v>
      </c>
      <c r="G17" s="9">
        <v>481847000</v>
      </c>
      <c r="H17" s="9">
        <v>507939000</v>
      </c>
    </row>
    <row r="18" spans="5:8" x14ac:dyDescent="0.35">
      <c r="E18" s="24" t="s">
        <v>21</v>
      </c>
      <c r="F18" s="25">
        <v>26488000</v>
      </c>
      <c r="G18" s="25"/>
      <c r="H18" s="25"/>
    </row>
    <row r="19" spans="5:8" x14ac:dyDescent="0.35">
      <c r="E19" s="24" t="s">
        <v>22</v>
      </c>
      <c r="F19" s="9">
        <v>433487000</v>
      </c>
      <c r="G19" s="9">
        <v>454557000</v>
      </c>
      <c r="H19" s="9">
        <v>474921000</v>
      </c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196216000</v>
      </c>
      <c r="G21" s="3">
        <f>SUM(G22:G30)</f>
        <v>114200000</v>
      </c>
      <c r="H21" s="3">
        <f>SUM(H22:H30)</f>
        <v>110400000</v>
      </c>
    </row>
    <row r="22" spans="5:8" x14ac:dyDescent="0.35">
      <c r="E22" s="24" t="s">
        <v>25</v>
      </c>
      <c r="F22" s="25">
        <v>63300000</v>
      </c>
      <c r="G22" s="25">
        <v>65200000</v>
      </c>
      <c r="H22" s="25">
        <v>68400000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77316000</v>
      </c>
      <c r="G24" s="9"/>
      <c r="H24" s="9"/>
    </row>
    <row r="25" spans="5:8" x14ac:dyDescent="0.35">
      <c r="E25" s="24" t="s">
        <v>28</v>
      </c>
      <c r="F25" s="9">
        <v>17600000</v>
      </c>
      <c r="G25" s="9">
        <v>18000000</v>
      </c>
      <c r="H25" s="9">
        <v>20000000</v>
      </c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>
        <v>38000000</v>
      </c>
      <c r="G27" s="9">
        <v>31000000</v>
      </c>
      <c r="H27" s="9">
        <v>22000000</v>
      </c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19198243000</v>
      </c>
      <c r="G31" s="16">
        <f>+G5+G6+G7+G21</f>
        <v>20071653000</v>
      </c>
      <c r="H31" s="16">
        <f>+H5+H6+H7+H21</f>
        <v>20926043000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1682985000</v>
      </c>
      <c r="G33" s="3">
        <f>SUM(G34:G40)</f>
        <v>1574315000</v>
      </c>
      <c r="H33" s="3">
        <f>SUM(H34:H40)</f>
        <v>1681458000</v>
      </c>
    </row>
    <row r="34" spans="5:8" x14ac:dyDescent="0.35">
      <c r="E34" s="24" t="s">
        <v>19</v>
      </c>
      <c r="F34" s="9">
        <v>708170000</v>
      </c>
      <c r="G34" s="9">
        <v>799407000</v>
      </c>
      <c r="H34" s="9">
        <v>831383000</v>
      </c>
    </row>
    <row r="35" spans="5:8" x14ac:dyDescent="0.35">
      <c r="E35" s="24" t="s">
        <v>37</v>
      </c>
      <c r="F35" s="9">
        <v>322737000</v>
      </c>
      <c r="G35" s="9">
        <v>323311000</v>
      </c>
      <c r="H35" s="9">
        <v>339726000</v>
      </c>
    </row>
    <row r="36" spans="5:8" x14ac:dyDescent="0.35">
      <c r="E36" s="24" t="s">
        <v>38</v>
      </c>
      <c r="F36" s="9">
        <v>8000000</v>
      </c>
      <c r="G36" s="9">
        <v>7233000</v>
      </c>
      <c r="H36" s="9">
        <v>6500000</v>
      </c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>
        <v>444364000</v>
      </c>
      <c r="G38" s="9">
        <v>444364000</v>
      </c>
      <c r="H38" s="9">
        <v>503849000</v>
      </c>
    </row>
    <row r="39" spans="5:8" x14ac:dyDescent="0.35">
      <c r="E39" s="24" t="s">
        <v>11</v>
      </c>
      <c r="F39" s="9">
        <v>152714000</v>
      </c>
      <c r="G39" s="9"/>
      <c r="H39" s="9"/>
    </row>
    <row r="40" spans="5:8" x14ac:dyDescent="0.35">
      <c r="E40" s="24" t="s">
        <v>40</v>
      </c>
      <c r="F40" s="9">
        <v>47000000</v>
      </c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1682985000</v>
      </c>
      <c r="G43" s="29">
        <f>+G33+G41</f>
        <v>1574315000</v>
      </c>
      <c r="H43" s="29">
        <f>+H33+H41</f>
        <v>1681458000</v>
      </c>
    </row>
    <row r="44" spans="5:8" ht="13.5" x14ac:dyDescent="0.35">
      <c r="E44" s="30" t="s">
        <v>42</v>
      </c>
      <c r="F44" s="31">
        <f>+F31+F43</f>
        <v>20881228000</v>
      </c>
      <c r="G44" s="31">
        <f>+G31+G43</f>
        <v>21645968000</v>
      </c>
      <c r="H44" s="31">
        <f>+H31+H43</f>
        <v>22607501000</v>
      </c>
    </row>
    <row r="45" spans="5:8" ht="13.15" x14ac:dyDescent="0.35">
      <c r="E45" s="2" t="s">
        <v>92</v>
      </c>
      <c r="F45" s="3"/>
      <c r="G45" s="3"/>
      <c r="H45" s="3"/>
    </row>
    <row r="46" spans="5:8" ht="13.15" x14ac:dyDescent="0.35">
      <c r="E46" s="2" t="s">
        <v>93</v>
      </c>
      <c r="F46" s="23">
        <f>SUM(F48+F54+F60+F66+F72+F78+F84+F90+F96+F102+F108+F114)</f>
        <v>1106269000</v>
      </c>
      <c r="G46" s="23">
        <f>SUM(G48+G54+G60+G66+G72+G78+G84+G90+G96+G102+G108+G114)</f>
        <v>1002989001</v>
      </c>
      <c r="H46" s="23">
        <f>SUM(H48+H54+H60+H66+H72+H78+H84+H90+H96+H102+H108+H114)</f>
        <v>1043051000</v>
      </c>
    </row>
    <row r="47" spans="5:8" ht="13.15" x14ac:dyDescent="0.35">
      <c r="E47" s="32" t="s">
        <v>94</v>
      </c>
      <c r="F47" s="3"/>
      <c r="G47" s="3"/>
      <c r="H47" s="3"/>
    </row>
    <row r="48" spans="5:8" ht="13.15" x14ac:dyDescent="0.35">
      <c r="E48" s="33" t="s">
        <v>96</v>
      </c>
      <c r="F48" s="3">
        <f>SUM(F49:F52)</f>
        <v>1106269000</v>
      </c>
      <c r="G48" s="3">
        <f>SUM(G49:G52)</f>
        <v>1002989001</v>
      </c>
      <c r="H48" s="3">
        <f>SUM(H49:H52)</f>
        <v>1043051000</v>
      </c>
    </row>
    <row r="49" spans="5:8" x14ac:dyDescent="0.35">
      <c r="E49" s="34" t="s">
        <v>97</v>
      </c>
      <c r="F49" s="5">
        <f>SUM('LIM331'!F50+'LIM332'!F50+'LIM333'!F50+'LIM334'!F50+'LIM335'!F50+'LIM341'!F50+'LIM343'!F50+'LIM344'!F50+'LIM345'!F50+'LIM351'!F50+'LIM353'!F50+'LIM354'!F50+'LIM355'!F50+'LIM361'!F50+'LIM362'!F50+'LIM366'!F50+'LIM367'!F50+'LIM476'!F50+'LIM471'!F50+'LIM472'!F50+'LIM473'!F50+'LIM468'!F50)+15505431+21457384+10549136</f>
        <v>925163000</v>
      </c>
      <c r="G49" s="6">
        <f>SUM('LIM331'!G50+'LIM332'!G50+'LIM333'!G50+'LIM334'!G50+'LIM335'!G50+'LIM341'!G50+'LIM343'!G50+'LIM344'!G50+'LIM345'!G50+'LIM351'!G50+'LIM353'!G50+'LIM354'!G50+'LIM355'!G50+'LIM361'!G50+'LIM362'!G50+'LIM366'!G50+'LIM367'!G50+'LIM476'!G50+'LIM471'!G50+'LIM472'!G50+'LIM473'!G50+'LIM468'!G50)+10686275+15707002+26457284</f>
        <v>942189001</v>
      </c>
      <c r="H49" s="7">
        <f>SUM('LIM331'!H50+'LIM332'!H50+'LIM333'!H50+'LIM334'!H50+'LIM335'!H50+'LIM341'!H50+'LIM343'!H50+'LIM344'!H50+'LIM345'!H50+'LIM351'!H50+'LIM353'!H50+'LIM354'!H50+'LIM355'!H50+'LIM361'!H50+'LIM362'!H50+'LIM366'!H50+'LIM367'!H50+'LIM476'!H50+'LIM471'!H50+'LIM472'!H50+'LIM473'!H50+'LIM468'!H50)+10549136+20851127+27457284</f>
        <v>979501000</v>
      </c>
    </row>
    <row r="50" spans="5:8" x14ac:dyDescent="0.35">
      <c r="E50" s="34" t="s">
        <v>98</v>
      </c>
      <c r="F50" s="8">
        <f>SUM('LIM331'!F51+'LIM333'!F51+'LIM335'!F51+'LIM341'!F51+'LIM344'!F51+'LIM345'!F51+'LIM351'!F51+'LIM353'!F51+'LIM354'!F51+'LIM355'!F51+'LIM361'!F51+'LIM362'!F51+'LIM366'!F51+'LIM367'!F51+'LIM476'!F51+'LIM472'!F51+'LIM468'!F51)+3583862</f>
        <v>181106000</v>
      </c>
      <c r="G50" s="9">
        <f>SUM('LIM331'!G51+'LIM332'!G51+'LIM333'!G51+'LIM334'!G51+'LIM335'!G51+'LIM341'!G51+'LIM343'!G51+'LIM344'!G51+'LIM345'!G51+'LIM351'!G51+'LIM353'!G51+'LIM354'!G51+'LIM355'!G51+'LIM361'!G51+'LIM362'!G51+'LIM366'!G51+'LIM367'!G51+'LIM468'!G51+'LIM471'!G51+'LIM472'!G51+'LIM473'!G51+'LIM476'!G51)</f>
        <v>60800000</v>
      </c>
      <c r="H50" s="10">
        <f>SUM('LIM331'!H51+'LIM332'!H51+'LIM333'!H51+'LIM334'!H51+'LIM335'!H51+'LIM341'!H51+'LIM343'!H51+'LIM344'!H51+'LIM345'!H51+'LIM351'!H51+'LIM353'!H51+'LIM354'!H51+'LIM355'!H51+'LIM361'!H51+'LIM362'!H51+'LIM366'!H51+'LIM367'!H51+'LIM468'!H51+'LIM471'!H51+'LIM472'!H51+'LIM473'!H51+'LIM476'!H51)+10378600</f>
        <v>63550000</v>
      </c>
    </row>
    <row r="51" spans="5:8" x14ac:dyDescent="0.35">
      <c r="E51" s="4"/>
      <c r="F51" s="8"/>
      <c r="G51" s="9"/>
      <c r="H51" s="10"/>
    </row>
    <row r="52" spans="5:8" x14ac:dyDescent="0.35">
      <c r="E52" s="4"/>
      <c r="F52" s="11"/>
      <c r="G52" s="12"/>
      <c r="H52" s="13"/>
    </row>
    <row r="53" spans="5:8" x14ac:dyDescent="0.35">
      <c r="F53" s="14"/>
      <c r="G53" s="14"/>
      <c r="H53" s="14"/>
    </row>
    <row r="54" spans="5:8" ht="13.15" hidden="1" x14ac:dyDescent="0.35">
      <c r="E54" s="2"/>
      <c r="F54" s="3">
        <f>SUM(F55:F58)</f>
        <v>0</v>
      </c>
      <c r="G54" s="3">
        <f>SUM(G55:G58)</f>
        <v>0</v>
      </c>
      <c r="H54" s="3">
        <f>SUM(H55:H58)</f>
        <v>0</v>
      </c>
    </row>
    <row r="55" spans="5:8" hidden="1" x14ac:dyDescent="0.35">
      <c r="E55" s="4"/>
      <c r="F55" s="5"/>
      <c r="G55" s="6"/>
      <c r="H55" s="7"/>
    </row>
    <row r="56" spans="5:8" hidden="1" x14ac:dyDescent="0.35">
      <c r="E56" s="4"/>
      <c r="F56" s="8"/>
      <c r="G56" s="9"/>
      <c r="H56" s="10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11"/>
      <c r="G58" s="12"/>
      <c r="H58" s="13"/>
    </row>
    <row r="59" spans="5:8" hidden="1" x14ac:dyDescent="0.35">
      <c r="F59" s="14"/>
      <c r="G59" s="14"/>
      <c r="H59" s="14"/>
    </row>
    <row r="60" spans="5:8" ht="13.15" hidden="1" x14ac:dyDescent="0.35">
      <c r="E60" s="2"/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hidden="1" x14ac:dyDescent="0.35">
      <c r="E61" s="4"/>
      <c r="F61" s="5"/>
      <c r="G61" s="6"/>
      <c r="H61" s="7"/>
    </row>
    <row r="62" spans="5:8" hidden="1" x14ac:dyDescent="0.35">
      <c r="E62" s="4"/>
      <c r="F62" s="8"/>
      <c r="G62" s="9"/>
      <c r="H62" s="10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11"/>
      <c r="G64" s="12"/>
      <c r="H64" s="13"/>
    </row>
    <row r="65" spans="5:8" hidden="1" x14ac:dyDescent="0.35">
      <c r="F65" s="14"/>
      <c r="G65" s="14"/>
      <c r="H65" s="14"/>
    </row>
    <row r="66" spans="5:8" ht="13.15" hidden="1" x14ac:dyDescent="0.35">
      <c r="E66" s="2"/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hidden="1" x14ac:dyDescent="0.35">
      <c r="E67" s="4"/>
      <c r="F67" s="5"/>
      <c r="G67" s="6"/>
      <c r="H67" s="7"/>
    </row>
    <row r="68" spans="5:8" hidden="1" x14ac:dyDescent="0.35">
      <c r="E68" s="4"/>
      <c r="F68" s="8"/>
      <c r="G68" s="9"/>
      <c r="H68" s="10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11"/>
      <c r="G70" s="12"/>
      <c r="H70" s="13"/>
    </row>
    <row r="71" spans="5:8" hidden="1" x14ac:dyDescent="0.35">
      <c r="F71" s="14"/>
      <c r="G71" s="14"/>
      <c r="H71" s="14"/>
    </row>
    <row r="72" spans="5:8" ht="13.15" hidden="1" x14ac:dyDescent="0.35">
      <c r="E72" s="2"/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hidden="1" x14ac:dyDescent="0.35">
      <c r="E73" s="4"/>
      <c r="F73" s="5"/>
      <c r="G73" s="6"/>
      <c r="H73" s="7"/>
    </row>
    <row r="74" spans="5:8" hidden="1" x14ac:dyDescent="0.35">
      <c r="E74" s="4"/>
      <c r="F74" s="8"/>
      <c r="G74" s="9"/>
      <c r="H74" s="10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11"/>
      <c r="G76" s="12"/>
      <c r="H76" s="13"/>
    </row>
    <row r="77" spans="5:8" hidden="1" x14ac:dyDescent="0.35">
      <c r="F77" s="14"/>
      <c r="G77" s="14"/>
      <c r="H77" s="14"/>
    </row>
    <row r="78" spans="5:8" ht="13.15" hidden="1" x14ac:dyDescent="0.35">
      <c r="E78" s="2"/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hidden="1" x14ac:dyDescent="0.35">
      <c r="E79" s="4"/>
      <c r="F79" s="5"/>
      <c r="G79" s="6"/>
      <c r="H79" s="7"/>
    </row>
    <row r="80" spans="5:8" hidden="1" x14ac:dyDescent="0.35">
      <c r="E80" s="4"/>
      <c r="F80" s="8"/>
      <c r="G80" s="9"/>
      <c r="H80" s="10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11"/>
      <c r="G82" s="12"/>
      <c r="H82" s="13"/>
    </row>
    <row r="83" spans="5:8" hidden="1" x14ac:dyDescent="0.35">
      <c r="F83" s="14"/>
      <c r="G83" s="14"/>
      <c r="H83" s="14"/>
    </row>
    <row r="84" spans="5:8" ht="13.15" hidden="1" x14ac:dyDescent="0.35">
      <c r="E84" s="2"/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hidden="1" x14ac:dyDescent="0.35">
      <c r="E85" s="4"/>
      <c r="F85" s="5"/>
      <c r="G85" s="6"/>
      <c r="H85" s="7"/>
    </row>
    <row r="86" spans="5:8" hidden="1" x14ac:dyDescent="0.35">
      <c r="E86" s="4"/>
      <c r="F86" s="8"/>
      <c r="G86" s="9"/>
      <c r="H86" s="10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11"/>
      <c r="G88" s="12"/>
      <c r="H88" s="13"/>
    </row>
    <row r="89" spans="5:8" hidden="1" x14ac:dyDescent="0.35">
      <c r="F89" s="14"/>
      <c r="G89" s="14"/>
      <c r="H89" s="14"/>
    </row>
    <row r="90" spans="5:8" ht="13.15" hidden="1" x14ac:dyDescent="0.35">
      <c r="E90" s="2"/>
      <c r="F90" s="3">
        <f>SUM(F91:F94)</f>
        <v>0</v>
      </c>
      <c r="G90" s="3">
        <f>SUM(G91:G94)</f>
        <v>0</v>
      </c>
      <c r="H90" s="3">
        <f>SUM(H91:H94)</f>
        <v>0</v>
      </c>
    </row>
    <row r="91" spans="5:8" hidden="1" x14ac:dyDescent="0.35">
      <c r="E91" s="4"/>
      <c r="F91" s="5"/>
      <c r="G91" s="6"/>
      <c r="H91" s="7"/>
    </row>
    <row r="92" spans="5:8" hidden="1" x14ac:dyDescent="0.35">
      <c r="E92" s="4"/>
      <c r="F92" s="8"/>
      <c r="G92" s="9"/>
      <c r="H92" s="10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11"/>
      <c r="G94" s="12"/>
      <c r="H94" s="13"/>
    </row>
    <row r="95" spans="5:8" hidden="1" x14ac:dyDescent="0.35">
      <c r="F95" s="14"/>
      <c r="G95" s="14"/>
      <c r="H95" s="14"/>
    </row>
    <row r="96" spans="5:8" ht="13.15" hidden="1" x14ac:dyDescent="0.35">
      <c r="E96" s="2"/>
      <c r="F96" s="3">
        <f>SUM(F97:F100)</f>
        <v>0</v>
      </c>
      <c r="G96" s="3">
        <f>SUM(G97:G100)</f>
        <v>0</v>
      </c>
      <c r="H96" s="3">
        <f>SUM(H97:H100)</f>
        <v>0</v>
      </c>
    </row>
    <row r="97" spans="5:8" hidden="1" x14ac:dyDescent="0.35">
      <c r="E97" s="4"/>
      <c r="F97" s="5"/>
      <c r="G97" s="6"/>
      <c r="H97" s="7"/>
    </row>
    <row r="98" spans="5:8" hidden="1" x14ac:dyDescent="0.35">
      <c r="E98" s="4"/>
      <c r="F98" s="8"/>
      <c r="G98" s="9"/>
      <c r="H98" s="10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11"/>
      <c r="G100" s="12"/>
      <c r="H100" s="13"/>
    </row>
    <row r="101" spans="5:8" hidden="1" x14ac:dyDescent="0.35">
      <c r="F101" s="14"/>
      <c r="G101" s="14"/>
      <c r="H101" s="14"/>
    </row>
    <row r="102" spans="5:8" ht="13.15" hidden="1" x14ac:dyDescent="0.35">
      <c r="E102" s="2"/>
      <c r="F102" s="3">
        <f>SUM(F103:F106)</f>
        <v>0</v>
      </c>
      <c r="G102" s="3">
        <f>SUM(G103:G106)</f>
        <v>0</v>
      </c>
      <c r="H102" s="3">
        <f>SUM(H103:H106)</f>
        <v>0</v>
      </c>
    </row>
    <row r="103" spans="5:8" hidden="1" x14ac:dyDescent="0.35">
      <c r="E103" s="4"/>
      <c r="F103" s="5"/>
      <c r="G103" s="6"/>
      <c r="H103" s="7"/>
    </row>
    <row r="104" spans="5:8" hidden="1" x14ac:dyDescent="0.35">
      <c r="E104" s="4"/>
      <c r="F104" s="8"/>
      <c r="G104" s="9"/>
      <c r="H104" s="10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11"/>
      <c r="G106" s="12"/>
      <c r="H106" s="13"/>
    </row>
    <row r="107" spans="5:8" hidden="1" x14ac:dyDescent="0.35">
      <c r="F107" s="14"/>
      <c r="G107" s="14"/>
      <c r="H107" s="14"/>
    </row>
    <row r="108" spans="5:8" ht="13.15" hidden="1" x14ac:dyDescent="0.35">
      <c r="E108" s="2"/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5:8" hidden="1" x14ac:dyDescent="0.35">
      <c r="E109" s="4"/>
      <c r="F109" s="5"/>
      <c r="G109" s="6"/>
      <c r="H109" s="7"/>
    </row>
    <row r="110" spans="5:8" hidden="1" x14ac:dyDescent="0.35">
      <c r="E110" s="4"/>
      <c r="F110" s="8"/>
      <c r="G110" s="9"/>
      <c r="H110" s="10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11"/>
      <c r="G112" s="12"/>
      <c r="H112" s="13"/>
    </row>
    <row r="113" spans="5:8" hidden="1" x14ac:dyDescent="0.35">
      <c r="F113" s="14"/>
      <c r="G113" s="14"/>
      <c r="H113" s="14"/>
    </row>
    <row r="114" spans="5:8" ht="13.15" hidden="1" x14ac:dyDescent="0.35">
      <c r="E114" s="2"/>
      <c r="F114" s="3">
        <f>SUM(F115:F118)</f>
        <v>0</v>
      </c>
      <c r="G114" s="3">
        <f>SUM(G115:G118)</f>
        <v>0</v>
      </c>
      <c r="H114" s="3">
        <f>SUM(H115:H118)</f>
        <v>0</v>
      </c>
    </row>
    <row r="115" spans="5:8" hidden="1" x14ac:dyDescent="0.35">
      <c r="E115" s="4"/>
      <c r="F115" s="5"/>
      <c r="G115" s="6"/>
      <c r="H115" s="7"/>
    </row>
    <row r="116" spans="5:8" hidden="1" x14ac:dyDescent="0.35">
      <c r="E116" s="4"/>
      <c r="F116" s="8"/>
      <c r="G116" s="9"/>
      <c r="H116" s="10"/>
    </row>
    <row r="117" spans="5:8" hidden="1" x14ac:dyDescent="0.35">
      <c r="E117" s="4"/>
      <c r="F117" s="8"/>
      <c r="G117" s="9"/>
      <c r="H117" s="10"/>
    </row>
    <row r="118" spans="5:8" x14ac:dyDescent="0.35">
      <c r="E118" s="4"/>
      <c r="F118" s="12"/>
      <c r="G118" s="12"/>
      <c r="H118" s="12"/>
    </row>
    <row r="119" spans="5:8" ht="13.15" x14ac:dyDescent="0.35">
      <c r="E119" s="15" t="s">
        <v>95</v>
      </c>
      <c r="F119" s="16">
        <f>SUM(F46)</f>
        <v>1106269000</v>
      </c>
      <c r="G119" s="16">
        <f>SUM(G46)</f>
        <v>1002989001</v>
      </c>
      <c r="H119" s="16">
        <f>SUM(H46)</f>
        <v>1043051000</v>
      </c>
    </row>
    <row r="120" spans="5:8" x14ac:dyDescent="0.35">
      <c r="F120" s="17"/>
      <c r="G120" s="17"/>
      <c r="H120" s="17"/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E1:H251"/>
  <sheetViews>
    <sheetView showGridLines="0" topLeftCell="A34" workbookViewId="0">
      <selection activeCell="G51" sqref="G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74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217276000</v>
      </c>
      <c r="G5" s="3">
        <v>217139000</v>
      </c>
      <c r="H5" s="3">
        <v>226946000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44890000</v>
      </c>
      <c r="G7" s="23">
        <f>SUM(G8:G20)</f>
        <v>50184000</v>
      </c>
      <c r="H7" s="23">
        <f>SUM(H8:H20)</f>
        <v>52372000</v>
      </c>
    </row>
    <row r="8" spans="5:8" x14ac:dyDescent="0.35">
      <c r="E8" s="24" t="s">
        <v>11</v>
      </c>
      <c r="F8" s="9">
        <v>39035000</v>
      </c>
      <c r="G8" s="9">
        <v>42184000</v>
      </c>
      <c r="H8" s="9">
        <v>44010000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>
        <v>5855000</v>
      </c>
      <c r="G11" s="9">
        <v>8000000</v>
      </c>
      <c r="H11" s="9">
        <v>8362000</v>
      </c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4806000</v>
      </c>
      <c r="G21" s="3">
        <f>SUM(G22:G30)</f>
        <v>8000000</v>
      </c>
      <c r="H21" s="3">
        <f>SUM(H22:H30)</f>
        <v>3100000</v>
      </c>
    </row>
    <row r="22" spans="5:8" x14ac:dyDescent="0.35">
      <c r="E22" s="24" t="s">
        <v>25</v>
      </c>
      <c r="F22" s="25">
        <v>3000000</v>
      </c>
      <c r="G22" s="25">
        <v>3000000</v>
      </c>
      <c r="H22" s="25">
        <v>3100000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1806000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/>
      <c r="G27" s="9">
        <v>5000000</v>
      </c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266972000</v>
      </c>
      <c r="G31" s="16">
        <f>+G5+G6+G7+G21</f>
        <v>275323000</v>
      </c>
      <c r="H31" s="16">
        <f>+H5+H6+H7+H21</f>
        <v>282418000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1220000</v>
      </c>
      <c r="G33" s="3">
        <f>SUM(G34:G40)</f>
        <v>23934000</v>
      </c>
      <c r="H33" s="3">
        <f>SUM(H34:H40)</f>
        <v>27636000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1220000</v>
      </c>
      <c r="G35" s="9">
        <v>23934000</v>
      </c>
      <c r="H35" s="9">
        <v>27636000</v>
      </c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1220000</v>
      </c>
      <c r="G43" s="29">
        <f>+G33+G41</f>
        <v>23934000</v>
      </c>
      <c r="H43" s="29">
        <f>+H33+H41</f>
        <v>27636000</v>
      </c>
    </row>
    <row r="44" spans="5:8" ht="13.5" x14ac:dyDescent="0.35">
      <c r="E44" s="30" t="s">
        <v>42</v>
      </c>
      <c r="F44" s="31">
        <f>+F31+F43</f>
        <v>268192000</v>
      </c>
      <c r="G44" s="31">
        <f>+G31+G43</f>
        <v>299257000</v>
      </c>
      <c r="H44" s="31">
        <f>+H31+H43</f>
        <v>310054000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12462390</v>
      </c>
      <c r="G47" s="23">
        <f>SUM(G49+G55+G61+G67+G73+G79+G85+G91+G97+G103+G109+G115)</f>
        <v>12624401</v>
      </c>
      <c r="H47" s="23">
        <f>SUM(H49+H55+H61+H67+H73+H79+H85+H91+H97+H103+H109+H115)</f>
        <v>14130147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12462390</v>
      </c>
      <c r="G49" s="3">
        <f>SUM(G50:G53)</f>
        <v>12624401</v>
      </c>
      <c r="H49" s="3">
        <f>SUM(H50:H53)</f>
        <v>14130147</v>
      </c>
    </row>
    <row r="50" spans="5:8" x14ac:dyDescent="0.35">
      <c r="E50" s="34" t="s">
        <v>97</v>
      </c>
      <c r="F50" s="5">
        <v>12462390</v>
      </c>
      <c r="G50" s="6">
        <v>12624401</v>
      </c>
      <c r="H50" s="7">
        <v>12462390</v>
      </c>
    </row>
    <row r="51" spans="5:8" x14ac:dyDescent="0.35">
      <c r="E51" s="34" t="s">
        <v>98</v>
      </c>
      <c r="F51" s="8" t="s">
        <v>99</v>
      </c>
      <c r="G51" s="8"/>
      <c r="H51" s="10">
        <v>1667757</v>
      </c>
    </row>
    <row r="52" spans="5:8" x14ac:dyDescent="0.35">
      <c r="E52" s="4"/>
      <c r="F52" s="8"/>
      <c r="G52" s="9"/>
      <c r="H52" s="10"/>
    </row>
    <row r="53" spans="5:8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12"/>
      <c r="G119" s="12"/>
      <c r="H119" s="12"/>
    </row>
    <row r="120" spans="5:8" ht="13.15" x14ac:dyDescent="0.35">
      <c r="E120" s="15" t="s">
        <v>95</v>
      </c>
      <c r="F120" s="16">
        <f>SUM(F47)</f>
        <v>12462390</v>
      </c>
      <c r="G120" s="16">
        <f>SUM(G47)</f>
        <v>12624401</v>
      </c>
      <c r="H120" s="16">
        <f>SUM(H47)</f>
        <v>14130147</v>
      </c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E1:H251"/>
  <sheetViews>
    <sheetView showGridLines="0" topLeftCell="A23" workbookViewId="0">
      <selection activeCell="G51" sqref="G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75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173600000</v>
      </c>
      <c r="G5" s="3">
        <v>172943000</v>
      </c>
      <c r="H5" s="3">
        <v>180759000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37810000</v>
      </c>
      <c r="G7" s="23">
        <f>SUM(G8:G20)</f>
        <v>34977000</v>
      </c>
      <c r="H7" s="23">
        <f>SUM(H8:H20)</f>
        <v>36449000</v>
      </c>
    </row>
    <row r="8" spans="5:8" x14ac:dyDescent="0.35">
      <c r="E8" s="24" t="s">
        <v>11</v>
      </c>
      <c r="F8" s="9">
        <v>32439000</v>
      </c>
      <c r="G8" s="9">
        <v>34977000</v>
      </c>
      <c r="H8" s="9">
        <v>36449000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>
        <v>5371000</v>
      </c>
      <c r="G11" s="9"/>
      <c r="H11" s="9"/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3412000</v>
      </c>
      <c r="G21" s="3">
        <f>SUM(G22:G30)</f>
        <v>2000000</v>
      </c>
      <c r="H21" s="3">
        <f>SUM(H22:H30)</f>
        <v>2200000</v>
      </c>
    </row>
    <row r="22" spans="5:8" x14ac:dyDescent="0.35">
      <c r="E22" s="24" t="s">
        <v>25</v>
      </c>
      <c r="F22" s="25">
        <v>1900000</v>
      </c>
      <c r="G22" s="25">
        <v>2000000</v>
      </c>
      <c r="H22" s="25">
        <v>2200000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1512000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/>
      <c r="G27" s="9"/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214822000</v>
      </c>
      <c r="G31" s="16">
        <f>+G5+G6+G7+G21</f>
        <v>209920000</v>
      </c>
      <c r="H31" s="16">
        <f>+H5+H6+H7+H21</f>
        <v>219408000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1280000</v>
      </c>
      <c r="G33" s="3">
        <f>SUM(G34:G40)</f>
        <v>5868000</v>
      </c>
      <c r="H33" s="3">
        <f>SUM(H34:H40)</f>
        <v>7586000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1280000</v>
      </c>
      <c r="G35" s="9">
        <v>5868000</v>
      </c>
      <c r="H35" s="9">
        <v>7586000</v>
      </c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1280000</v>
      </c>
      <c r="G43" s="29">
        <f>+G33+G41</f>
        <v>5868000</v>
      </c>
      <c r="H43" s="29">
        <f>+H33+H41</f>
        <v>7586000</v>
      </c>
    </row>
    <row r="44" spans="5:8" ht="13.5" x14ac:dyDescent="0.35">
      <c r="E44" s="30" t="s">
        <v>42</v>
      </c>
      <c r="F44" s="31">
        <f>+F31+F43</f>
        <v>216102000</v>
      </c>
      <c r="G44" s="31">
        <f>+G31+G43</f>
        <v>215788000</v>
      </c>
      <c r="H44" s="31">
        <f>+H31+H43</f>
        <v>226994000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22464049</v>
      </c>
      <c r="G47" s="23">
        <f>SUM(G49+G55+G61+G67+G73+G79+G85+G91+G97+G103+G109+G115)</f>
        <v>22452182</v>
      </c>
      <c r="H47" s="23">
        <f>SUM(H49+H55+H61+H67+H73+H79+H85+H91+H97+H103+H109+H115)</f>
        <v>23831806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22464049</v>
      </c>
      <c r="G49" s="3">
        <f>SUM(G50:G53)</f>
        <v>22452182</v>
      </c>
      <c r="H49" s="3">
        <f>SUM(H50:H53)</f>
        <v>23831806</v>
      </c>
    </row>
    <row r="50" spans="5:8" x14ac:dyDescent="0.35">
      <c r="E50" s="34" t="s">
        <v>97</v>
      </c>
      <c r="F50" s="5">
        <v>22164049</v>
      </c>
      <c r="G50" s="6">
        <v>22452182</v>
      </c>
      <c r="H50" s="7">
        <v>22164049</v>
      </c>
    </row>
    <row r="51" spans="5:8" x14ac:dyDescent="0.35">
      <c r="E51" s="34" t="s">
        <v>98</v>
      </c>
      <c r="F51" s="8">
        <v>300000</v>
      </c>
      <c r="G51" s="9"/>
      <c r="H51" s="10">
        <v>1667757</v>
      </c>
    </row>
    <row r="52" spans="5:8" x14ac:dyDescent="0.35">
      <c r="E52" s="4"/>
      <c r="F52" s="8"/>
      <c r="G52" s="9"/>
      <c r="H52" s="10"/>
    </row>
    <row r="53" spans="5:8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12"/>
      <c r="G119" s="12"/>
      <c r="H119" s="12"/>
    </row>
    <row r="120" spans="5:8" ht="13.15" x14ac:dyDescent="0.35">
      <c r="E120" s="15" t="s">
        <v>95</v>
      </c>
      <c r="F120" s="16">
        <f>SUM(F47)</f>
        <v>22464049</v>
      </c>
      <c r="G120" s="16">
        <f>SUM(G47)</f>
        <v>22452182</v>
      </c>
      <c r="H120" s="16">
        <f>SUM(H47)</f>
        <v>23831806</v>
      </c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E1:H251"/>
  <sheetViews>
    <sheetView showGridLines="0" topLeftCell="A38" workbookViewId="0">
      <selection activeCell="H51" sqref="H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76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232657000</v>
      </c>
      <c r="G5" s="3">
        <v>234498000</v>
      </c>
      <c r="H5" s="3">
        <v>245105000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35242000</v>
      </c>
      <c r="G7" s="23">
        <f>SUM(G8:G20)</f>
        <v>47384000</v>
      </c>
      <c r="H7" s="23">
        <f>SUM(H8:H20)</f>
        <v>49428000</v>
      </c>
    </row>
    <row r="8" spans="5:8" x14ac:dyDescent="0.35">
      <c r="E8" s="24" t="s">
        <v>11</v>
      </c>
      <c r="F8" s="9">
        <v>35242000</v>
      </c>
      <c r="G8" s="9">
        <v>38040000</v>
      </c>
      <c r="H8" s="9">
        <v>39662000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/>
      <c r="G11" s="9">
        <v>9344000</v>
      </c>
      <c r="H11" s="9">
        <v>9766000</v>
      </c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4986000</v>
      </c>
      <c r="G21" s="3">
        <f>SUM(G22:G30)</f>
        <v>3000000</v>
      </c>
      <c r="H21" s="3">
        <f>SUM(H22:H30)</f>
        <v>3100000</v>
      </c>
    </row>
    <row r="22" spans="5:8" x14ac:dyDescent="0.35">
      <c r="E22" s="24" t="s">
        <v>25</v>
      </c>
      <c r="F22" s="25">
        <v>3000000</v>
      </c>
      <c r="G22" s="25">
        <v>3000000</v>
      </c>
      <c r="H22" s="25">
        <v>3100000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1986000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/>
      <c r="G27" s="9"/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272885000</v>
      </c>
      <c r="G31" s="16">
        <f>+G5+G6+G7+G21</f>
        <v>284882000</v>
      </c>
      <c r="H31" s="16">
        <f>+H5+H6+H7+H21</f>
        <v>297633000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1524000</v>
      </c>
      <c r="G33" s="3">
        <f>SUM(G34:G40)</f>
        <v>5190000</v>
      </c>
      <c r="H33" s="3">
        <f>SUM(H34:H40)</f>
        <v>4854000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1524000</v>
      </c>
      <c r="G35" s="9">
        <v>5190000</v>
      </c>
      <c r="H35" s="9">
        <v>4854000</v>
      </c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1524000</v>
      </c>
      <c r="G43" s="29">
        <f>+G33+G41</f>
        <v>5190000</v>
      </c>
      <c r="H43" s="29">
        <f>+H33+H41</f>
        <v>4854000</v>
      </c>
    </row>
    <row r="44" spans="5:8" ht="13.5" x14ac:dyDescent="0.35">
      <c r="E44" s="30" t="s">
        <v>42</v>
      </c>
      <c r="F44" s="31">
        <f>+F31+F43</f>
        <v>274409000</v>
      </c>
      <c r="G44" s="31">
        <f>+G31+G43</f>
        <v>290072000</v>
      </c>
      <c r="H44" s="31">
        <f>+H31+H43</f>
        <v>302487000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62509020</v>
      </c>
      <c r="G47" s="23">
        <f>SUM(G49+G55+G61+G67+G73+G79+G85+G91+G97+G103+G109+G115)</f>
        <v>52455096</v>
      </c>
      <c r="H47" s="23">
        <f>SUM(H49+H55+H61+H67+H73+H79+H85+H91+H97+H103+H109+H115)</f>
        <v>54542685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62509020</v>
      </c>
      <c r="G49" s="3">
        <f>SUM(G50:G53)</f>
        <v>52455096</v>
      </c>
      <c r="H49" s="3">
        <f>SUM(H50:H53)</f>
        <v>54542685</v>
      </c>
    </row>
    <row r="50" spans="5:8" x14ac:dyDescent="0.35">
      <c r="E50" s="34" t="s">
        <v>97</v>
      </c>
      <c r="F50" s="5">
        <v>47339680</v>
      </c>
      <c r="G50" s="6">
        <v>47955096</v>
      </c>
      <c r="H50" s="7">
        <v>47339680</v>
      </c>
    </row>
    <row r="51" spans="5:8" x14ac:dyDescent="0.35">
      <c r="E51" s="34" t="s">
        <v>98</v>
      </c>
      <c r="F51" s="8">
        <v>15169340</v>
      </c>
      <c r="G51" s="9">
        <v>4500000</v>
      </c>
      <c r="H51" s="10">
        <v>7203005</v>
      </c>
    </row>
    <row r="52" spans="5:8" x14ac:dyDescent="0.35">
      <c r="E52" s="4"/>
      <c r="F52" s="8"/>
      <c r="G52" s="9"/>
      <c r="H52" s="10"/>
    </row>
    <row r="53" spans="5:8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12"/>
      <c r="G119" s="12"/>
      <c r="H119" s="12"/>
    </row>
    <row r="120" spans="5:8" ht="13.15" x14ac:dyDescent="0.35">
      <c r="E120" s="15" t="s">
        <v>95</v>
      </c>
      <c r="F120" s="16">
        <f>SUM(F47)</f>
        <v>62509020</v>
      </c>
      <c r="G120" s="16">
        <f>SUM(G47)</f>
        <v>52455096</v>
      </c>
      <c r="H120" s="16">
        <f>SUM(H47)</f>
        <v>54542685</v>
      </c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E1:H253"/>
  <sheetViews>
    <sheetView showGridLines="0" topLeftCell="A29" workbookViewId="0">
      <selection activeCell="H51" sqref="H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77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624846000</v>
      </c>
      <c r="G5" s="3">
        <v>624329000</v>
      </c>
      <c r="H5" s="3">
        <v>652565000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147532000</v>
      </c>
      <c r="G7" s="23">
        <f>SUM(G8:G20)</f>
        <v>152694000</v>
      </c>
      <c r="H7" s="23">
        <f>SUM(H8:H20)</f>
        <v>164728000</v>
      </c>
    </row>
    <row r="8" spans="5:8" x14ac:dyDescent="0.35">
      <c r="E8" s="24" t="s">
        <v>11</v>
      </c>
      <c r="F8" s="9">
        <v>138751000</v>
      </c>
      <c r="G8" s="9">
        <v>134736000</v>
      </c>
      <c r="H8" s="9">
        <v>141107000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>
        <v>6681000</v>
      </c>
      <c r="G11" s="9">
        <v>12458000</v>
      </c>
      <c r="H11" s="9">
        <v>13021000</v>
      </c>
    </row>
    <row r="12" spans="5:8" x14ac:dyDescent="0.35">
      <c r="E12" s="24" t="s">
        <v>15</v>
      </c>
      <c r="F12" s="9">
        <v>2100000</v>
      </c>
      <c r="G12" s="9">
        <v>5500000</v>
      </c>
      <c r="H12" s="9">
        <v>10600000</v>
      </c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14502000</v>
      </c>
      <c r="G21" s="3">
        <f>SUM(G22:G30)</f>
        <v>12000000</v>
      </c>
      <c r="H21" s="3">
        <f>SUM(H22:H30)</f>
        <v>7600000</v>
      </c>
    </row>
    <row r="22" spans="5:8" x14ac:dyDescent="0.35">
      <c r="E22" s="24" t="s">
        <v>25</v>
      </c>
      <c r="F22" s="25">
        <v>1900000</v>
      </c>
      <c r="G22" s="25">
        <v>2000000</v>
      </c>
      <c r="H22" s="25">
        <v>2100000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3802000</v>
      </c>
      <c r="G24" s="9"/>
      <c r="H24" s="9"/>
    </row>
    <row r="25" spans="5:8" x14ac:dyDescent="0.35">
      <c r="E25" s="24" t="s">
        <v>28</v>
      </c>
      <c r="F25" s="9">
        <v>4800000</v>
      </c>
      <c r="G25" s="9">
        <v>5000000</v>
      </c>
      <c r="H25" s="9">
        <v>5500000</v>
      </c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>
        <v>4000000</v>
      </c>
      <c r="G27" s="9">
        <v>5000000</v>
      </c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786880000</v>
      </c>
      <c r="G31" s="16">
        <f>+G5+G6+G7+G21</f>
        <v>789023000</v>
      </c>
      <c r="H31" s="16">
        <f>+H5+H6+H7+H21</f>
        <v>824893000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58514000</v>
      </c>
      <c r="G33" s="3">
        <f>SUM(G34:G40)</f>
        <v>39135000</v>
      </c>
      <c r="H33" s="3">
        <f>SUM(H34:H40)</f>
        <v>32976000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58014000</v>
      </c>
      <c r="G35" s="9">
        <v>37635000</v>
      </c>
      <c r="H35" s="9">
        <v>31476000</v>
      </c>
    </row>
    <row r="36" spans="5:8" x14ac:dyDescent="0.35">
      <c r="E36" s="24" t="s">
        <v>38</v>
      </c>
      <c r="F36" s="9">
        <v>500000</v>
      </c>
      <c r="G36" s="9">
        <v>1500000</v>
      </c>
      <c r="H36" s="9">
        <v>1500000</v>
      </c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58514000</v>
      </c>
      <c r="G43" s="29">
        <f>+G33+G41</f>
        <v>39135000</v>
      </c>
      <c r="H43" s="29">
        <f>+H33+H41</f>
        <v>32976000</v>
      </c>
    </row>
    <row r="44" spans="5:8" ht="13.5" x14ac:dyDescent="0.35">
      <c r="E44" s="30" t="s">
        <v>42</v>
      </c>
      <c r="F44" s="31">
        <f>+F31+F43</f>
        <v>845394000</v>
      </c>
      <c r="G44" s="31">
        <f>+G31+G43</f>
        <v>828158000</v>
      </c>
      <c r="H44" s="31">
        <f>+H31+H43</f>
        <v>857869000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70948768</v>
      </c>
      <c r="G47" s="23">
        <f>SUM(G49+G55+G61+G67+G73+G79+G85+G91+G97+G103+G109+G115)</f>
        <v>72871102</v>
      </c>
      <c r="H47" s="23">
        <f>SUM(H49+H55+H61+H67+H73+H79+H85+H91+H97+H103+H109+H115)</f>
        <v>67121268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70948768</v>
      </c>
      <c r="G49" s="3">
        <f>SUM(G50:G53)</f>
        <v>72871102</v>
      </c>
      <c r="H49" s="3">
        <f>SUM(H50:H53)</f>
        <v>67121268</v>
      </c>
    </row>
    <row r="50" spans="5:8" x14ac:dyDescent="0.35">
      <c r="E50" s="34" t="s">
        <v>97</v>
      </c>
      <c r="F50" s="5">
        <v>70948768</v>
      </c>
      <c r="G50" s="6">
        <v>71871102</v>
      </c>
      <c r="H50" s="7">
        <v>65948768</v>
      </c>
    </row>
    <row r="51" spans="5:8" x14ac:dyDescent="0.35">
      <c r="E51" s="34" t="s">
        <v>98</v>
      </c>
      <c r="F51" s="8" t="s">
        <v>99</v>
      </c>
      <c r="G51" s="9">
        <v>1000000</v>
      </c>
      <c r="H51" s="10">
        <v>1172500</v>
      </c>
    </row>
    <row r="52" spans="5:8" hidden="1" x14ac:dyDescent="0.35">
      <c r="E52" s="4"/>
      <c r="F52" s="8"/>
      <c r="G52" s="9"/>
      <c r="H52" s="10"/>
    </row>
    <row r="53" spans="5:8" hidden="1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SUM(F116:F121)</f>
        <v>0</v>
      </c>
      <c r="G115" s="3">
        <f>SUM(G116:G121)</f>
        <v>0</v>
      </c>
      <c r="H115" s="3">
        <f>SUM(H116:H121)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8"/>
      <c r="G119" s="9"/>
      <c r="H119" s="10"/>
    </row>
    <row r="120" spans="5:8" x14ac:dyDescent="0.35">
      <c r="E120" s="4"/>
      <c r="F120" s="8"/>
      <c r="G120" s="9"/>
      <c r="H120" s="10"/>
    </row>
    <row r="121" spans="5:8" x14ac:dyDescent="0.35">
      <c r="E121" s="4"/>
      <c r="F121" s="36"/>
      <c r="G121" s="36"/>
      <c r="H121" s="36"/>
    </row>
    <row r="122" spans="5:8" ht="13.15" x14ac:dyDescent="0.35">
      <c r="E122" s="15" t="s">
        <v>95</v>
      </c>
      <c r="F122" s="16">
        <f>SUM(F47)</f>
        <v>70948768</v>
      </c>
      <c r="G122" s="16">
        <f>SUM(G47)</f>
        <v>72871102</v>
      </c>
      <c r="H122" s="16">
        <f>SUM(H47)</f>
        <v>67121268</v>
      </c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  <row r="252" spans="6:8" x14ac:dyDescent="0.35">
      <c r="F252" s="17"/>
      <c r="G252" s="17"/>
      <c r="H252" s="17"/>
    </row>
    <row r="253" spans="6:8" x14ac:dyDescent="0.35">
      <c r="F253" s="17"/>
      <c r="G253" s="17"/>
      <c r="H253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E1:H253"/>
  <sheetViews>
    <sheetView showGridLines="0" topLeftCell="A23" workbookViewId="0">
      <selection activeCell="G51" sqref="G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78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512943000</v>
      </c>
      <c r="G5" s="3">
        <v>513230000</v>
      </c>
      <c r="H5" s="3">
        <v>536530000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132594000</v>
      </c>
      <c r="G7" s="23">
        <f>SUM(G8:G20)</f>
        <v>131250000</v>
      </c>
      <c r="H7" s="23">
        <f>SUM(H8:H20)</f>
        <v>137410000</v>
      </c>
    </row>
    <row r="8" spans="5:8" x14ac:dyDescent="0.35">
      <c r="E8" s="24" t="s">
        <v>11</v>
      </c>
      <c r="F8" s="9">
        <v>111407000</v>
      </c>
      <c r="G8" s="9">
        <v>121250000</v>
      </c>
      <c r="H8" s="9">
        <v>126958000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>
        <v>15181000</v>
      </c>
      <c r="G11" s="9">
        <v>10000000</v>
      </c>
      <c r="H11" s="9">
        <v>10452000</v>
      </c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>
        <v>6006000</v>
      </c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5323000</v>
      </c>
      <c r="G21" s="3">
        <f>SUM(G22:G30)</f>
        <v>2100000</v>
      </c>
      <c r="H21" s="3">
        <f>SUM(H22:H30)</f>
        <v>2200000</v>
      </c>
    </row>
    <row r="22" spans="5:8" x14ac:dyDescent="0.35">
      <c r="E22" s="24" t="s">
        <v>25</v>
      </c>
      <c r="F22" s="25">
        <v>2000000</v>
      </c>
      <c r="G22" s="25">
        <v>2100000</v>
      </c>
      <c r="H22" s="25">
        <v>2200000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3323000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/>
      <c r="G27" s="9"/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650860000</v>
      </c>
      <c r="G31" s="16">
        <f>+G5+G6+G7+G21</f>
        <v>646580000</v>
      </c>
      <c r="H31" s="16">
        <f>+H5+H6+H7+H21</f>
        <v>676140000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29331000</v>
      </c>
      <c r="G33" s="3">
        <f>SUM(G34:G40)</f>
        <v>3568000</v>
      </c>
      <c r="H33" s="3">
        <f>SUM(H34:H40)</f>
        <v>9845000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29331000</v>
      </c>
      <c r="G35" s="9">
        <v>3568000</v>
      </c>
      <c r="H35" s="9">
        <v>9845000</v>
      </c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29331000</v>
      </c>
      <c r="G43" s="29">
        <f>+G33+G41</f>
        <v>3568000</v>
      </c>
      <c r="H43" s="29">
        <f>+H33+H41</f>
        <v>9845000</v>
      </c>
    </row>
    <row r="44" spans="5:8" ht="13.5" x14ac:dyDescent="0.35">
      <c r="E44" s="30" t="s">
        <v>42</v>
      </c>
      <c r="F44" s="31">
        <f>+F31+F43</f>
        <v>680191000</v>
      </c>
      <c r="G44" s="31">
        <f>+G31+G43</f>
        <v>650148000</v>
      </c>
      <c r="H44" s="31">
        <f>+H31+H43</f>
        <v>685985000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65873825</v>
      </c>
      <c r="G47" s="23">
        <f>SUM(G49+G55+G61+G67+G73+G79+G85+G91+G97+G103+G109+G115)</f>
        <v>61665185</v>
      </c>
      <c r="H47" s="23">
        <f>SUM(H49+H55+H61+H67+H73+H79+H85+H91+H97+H103+H109+H115)</f>
        <v>63984339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65873825</v>
      </c>
      <c r="G49" s="3">
        <f>SUM(G50:G53)</f>
        <v>61665185</v>
      </c>
      <c r="H49" s="3">
        <f>SUM(H50:H53)</f>
        <v>63984339</v>
      </c>
    </row>
    <row r="50" spans="5:8" x14ac:dyDescent="0.35">
      <c r="E50" s="34" t="s">
        <v>97</v>
      </c>
      <c r="F50" s="5">
        <v>60873825</v>
      </c>
      <c r="G50" s="6">
        <v>61665185</v>
      </c>
      <c r="H50" s="7">
        <v>60873825</v>
      </c>
    </row>
    <row r="51" spans="5:8" x14ac:dyDescent="0.35">
      <c r="E51" s="34" t="s">
        <v>98</v>
      </c>
      <c r="F51" s="8">
        <v>5000000</v>
      </c>
      <c r="G51" s="9"/>
      <c r="H51" s="10">
        <v>3110514</v>
      </c>
    </row>
    <row r="52" spans="5:8" hidden="1" x14ac:dyDescent="0.35">
      <c r="E52" s="4"/>
      <c r="F52" s="8"/>
      <c r="G52" s="9"/>
      <c r="H52" s="10"/>
    </row>
    <row r="53" spans="5:8" hidden="1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SUM(F116:F121)</f>
        <v>0</v>
      </c>
      <c r="G115" s="3">
        <f>SUM(G116:G121)</f>
        <v>0</v>
      </c>
      <c r="H115" s="3">
        <f>SUM(H116:H121)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8"/>
      <c r="G119" s="9"/>
      <c r="H119" s="10"/>
    </row>
    <row r="120" spans="5:8" x14ac:dyDescent="0.35">
      <c r="E120" s="4"/>
      <c r="F120" s="11"/>
      <c r="G120" s="12"/>
      <c r="H120" s="13"/>
    </row>
    <row r="121" spans="5:8" x14ac:dyDescent="0.35">
      <c r="E121" s="4"/>
      <c r="F121" s="36"/>
      <c r="G121" s="12"/>
      <c r="H121" s="12"/>
    </row>
    <row r="122" spans="5:8" ht="13.15" x14ac:dyDescent="0.35">
      <c r="E122" s="15" t="s">
        <v>95</v>
      </c>
      <c r="F122" s="16">
        <f>SUM(F47)</f>
        <v>65873825</v>
      </c>
      <c r="G122" s="16">
        <f>SUM(G47)</f>
        <v>61665185</v>
      </c>
      <c r="H122" s="16">
        <f>SUM(H47)</f>
        <v>63984339</v>
      </c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  <row r="252" spans="6:8" x14ac:dyDescent="0.35">
      <c r="F252" s="17"/>
      <c r="G252" s="17"/>
      <c r="H252" s="17"/>
    </row>
    <row r="253" spans="6:8" x14ac:dyDescent="0.35">
      <c r="F253" s="17"/>
      <c r="G253" s="17"/>
      <c r="H253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E1:H251"/>
  <sheetViews>
    <sheetView showGridLines="0" topLeftCell="A29" workbookViewId="0">
      <selection activeCell="G51" sqref="G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79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513377000</v>
      </c>
      <c r="G5" s="3">
        <v>511779000</v>
      </c>
      <c r="H5" s="3">
        <v>534922000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111521000</v>
      </c>
      <c r="G7" s="23">
        <f>SUM(G8:G20)</f>
        <v>120373000</v>
      </c>
      <c r="H7" s="23">
        <f>SUM(H8:H20)</f>
        <v>127000000</v>
      </c>
    </row>
    <row r="8" spans="5:8" x14ac:dyDescent="0.35">
      <c r="E8" s="24" t="s">
        <v>11</v>
      </c>
      <c r="F8" s="9">
        <v>101908000</v>
      </c>
      <c r="G8" s="9">
        <v>110873000</v>
      </c>
      <c r="H8" s="9">
        <v>116071000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>
        <v>9613000</v>
      </c>
      <c r="G11" s="9">
        <v>9500000</v>
      </c>
      <c r="H11" s="9">
        <v>9929000</v>
      </c>
    </row>
    <row r="12" spans="5:8" x14ac:dyDescent="0.35">
      <c r="E12" s="24" t="s">
        <v>15</v>
      </c>
      <c r="F12" s="9"/>
      <c r="G12" s="9"/>
      <c r="H12" s="9">
        <v>1000000</v>
      </c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4648000</v>
      </c>
      <c r="G21" s="3">
        <f>SUM(G22:G30)</f>
        <v>2600000</v>
      </c>
      <c r="H21" s="3">
        <f>SUM(H22:H30)</f>
        <v>6700000</v>
      </c>
    </row>
    <row r="22" spans="5:8" x14ac:dyDescent="0.35">
      <c r="E22" s="24" t="s">
        <v>25</v>
      </c>
      <c r="F22" s="25">
        <v>2500000</v>
      </c>
      <c r="G22" s="25">
        <v>2600000</v>
      </c>
      <c r="H22" s="25">
        <v>2700000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2148000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/>
      <c r="G27" s="9"/>
      <c r="H27" s="9">
        <v>4000000</v>
      </c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629546000</v>
      </c>
      <c r="G31" s="16">
        <f>+G5+G6+G7+G21</f>
        <v>634752000</v>
      </c>
      <c r="H31" s="16">
        <f>+H5+H6+H7+H21</f>
        <v>668622000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7141000</v>
      </c>
      <c r="G33" s="3">
        <f>SUM(G34:G40)</f>
        <v>10723000</v>
      </c>
      <c r="H33" s="3">
        <f>SUM(H34:H40)</f>
        <v>13091000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6141000</v>
      </c>
      <c r="G35" s="9">
        <v>9723000</v>
      </c>
      <c r="H35" s="9">
        <v>12091000</v>
      </c>
    </row>
    <row r="36" spans="5:8" x14ac:dyDescent="0.35">
      <c r="E36" s="24" t="s">
        <v>38</v>
      </c>
      <c r="F36" s="9">
        <v>1000000</v>
      </c>
      <c r="G36" s="9">
        <v>1000000</v>
      </c>
      <c r="H36" s="9">
        <v>1000000</v>
      </c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7141000</v>
      </c>
      <c r="G43" s="29">
        <f>+G33+G41</f>
        <v>10723000</v>
      </c>
      <c r="H43" s="29">
        <f>+H33+H41</f>
        <v>13091000</v>
      </c>
    </row>
    <row r="44" spans="5:8" ht="13.5" x14ac:dyDescent="0.35">
      <c r="E44" s="30" t="s">
        <v>42</v>
      </c>
      <c r="F44" s="31">
        <f>+F31+F43</f>
        <v>636687000</v>
      </c>
      <c r="G44" s="31">
        <f>+G31+G43</f>
        <v>645475000</v>
      </c>
      <c r="H44" s="31">
        <f>+H31+H43</f>
        <v>681713000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38397401</v>
      </c>
      <c r="G47" s="23">
        <f>SUM(G49+G55+G61+G67+G73+G79+G85+G91+G97+G103+G109+G115)</f>
        <v>36090039</v>
      </c>
      <c r="H47" s="23">
        <f>SUM(H49+H55+H61+H67+H73+H79+H85+H91+H97+H103+H109+H115)</f>
        <v>35176239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38397401</v>
      </c>
      <c r="G49" s="3">
        <f>SUM(G50:G53)</f>
        <v>36090039</v>
      </c>
      <c r="H49" s="3">
        <f>SUM(H50:H53)</f>
        <v>35176239</v>
      </c>
    </row>
    <row r="50" spans="5:8" x14ac:dyDescent="0.35">
      <c r="E50" s="34" t="s">
        <v>97</v>
      </c>
      <c r="F50" s="5">
        <v>34003739</v>
      </c>
      <c r="G50" s="6">
        <v>36090039</v>
      </c>
      <c r="H50" s="7">
        <v>34003739</v>
      </c>
    </row>
    <row r="51" spans="5:8" x14ac:dyDescent="0.35">
      <c r="E51" s="34" t="s">
        <v>98</v>
      </c>
      <c r="F51" s="8">
        <v>4393662</v>
      </c>
      <c r="G51" s="9"/>
      <c r="H51" s="10">
        <v>1172500</v>
      </c>
    </row>
    <row r="52" spans="5:8" x14ac:dyDescent="0.35">
      <c r="E52" s="4"/>
      <c r="F52" s="8"/>
      <c r="G52" s="9"/>
      <c r="H52" s="10"/>
    </row>
    <row r="53" spans="5:8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12"/>
      <c r="G119" s="12"/>
      <c r="H119" s="12"/>
    </row>
    <row r="120" spans="5:8" ht="13.15" x14ac:dyDescent="0.35">
      <c r="E120" s="15" t="s">
        <v>95</v>
      </c>
      <c r="F120" s="16">
        <f>SUM(F47)</f>
        <v>38397401</v>
      </c>
      <c r="G120" s="16">
        <f>SUM(G47)</f>
        <v>36090039</v>
      </c>
      <c r="H120" s="16">
        <f>SUM(H47)</f>
        <v>35176239</v>
      </c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E1:H251"/>
  <sheetViews>
    <sheetView showGridLines="0" topLeftCell="E34" workbookViewId="0">
      <selection activeCell="G51" sqref="G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80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245311000</v>
      </c>
      <c r="G5" s="3">
        <v>243904000</v>
      </c>
      <c r="H5" s="3">
        <v>254923000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70241000</v>
      </c>
      <c r="G7" s="23">
        <f>SUM(G8:G20)</f>
        <v>75105000</v>
      </c>
      <c r="H7" s="23">
        <f>SUM(H8:H20)</f>
        <v>78484000</v>
      </c>
    </row>
    <row r="8" spans="5:8" x14ac:dyDescent="0.35">
      <c r="E8" s="24" t="s">
        <v>11</v>
      </c>
      <c r="F8" s="9">
        <v>54524000</v>
      </c>
      <c r="G8" s="9">
        <v>59105000</v>
      </c>
      <c r="H8" s="9">
        <v>61761000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/>
      <c r="G11" s="9">
        <v>16000000</v>
      </c>
      <c r="H11" s="9">
        <v>16723000</v>
      </c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>
        <v>15717000</v>
      </c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4169000</v>
      </c>
      <c r="G21" s="3">
        <f>SUM(G22:G30)</f>
        <v>2500000</v>
      </c>
      <c r="H21" s="3">
        <f>SUM(H22:H30)</f>
        <v>2600000</v>
      </c>
    </row>
    <row r="22" spans="5:8" x14ac:dyDescent="0.35">
      <c r="E22" s="24" t="s">
        <v>25</v>
      </c>
      <c r="F22" s="25">
        <v>2400000</v>
      </c>
      <c r="G22" s="25">
        <v>2500000</v>
      </c>
      <c r="H22" s="25">
        <v>2600000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1769000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/>
      <c r="G27" s="9"/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319721000</v>
      </c>
      <c r="G31" s="16">
        <f>+G5+G6+G7+G21</f>
        <v>321509000</v>
      </c>
      <c r="H31" s="16">
        <f>+H5+H6+H7+H21</f>
        <v>336007000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4368000</v>
      </c>
      <c r="G33" s="3">
        <f>SUM(G34:G40)</f>
        <v>8181000</v>
      </c>
      <c r="H33" s="3">
        <f>SUM(H34:H40)</f>
        <v>6160000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4368000</v>
      </c>
      <c r="G35" s="9">
        <v>8181000</v>
      </c>
      <c r="H35" s="9">
        <v>6160000</v>
      </c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4368000</v>
      </c>
      <c r="G43" s="29">
        <f>+G33+G41</f>
        <v>8181000</v>
      </c>
      <c r="H43" s="29">
        <f>+H33+H41</f>
        <v>6160000</v>
      </c>
    </row>
    <row r="44" spans="5:8" ht="13.5" x14ac:dyDescent="0.35">
      <c r="E44" s="30" t="s">
        <v>42</v>
      </c>
      <c r="F44" s="31">
        <f>+F31+F43</f>
        <v>324089000</v>
      </c>
      <c r="G44" s="31">
        <f>+G31+G43</f>
        <v>329690000</v>
      </c>
      <c r="H44" s="31">
        <f>+H31+H43</f>
        <v>342167000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23039124</v>
      </c>
      <c r="G47" s="23">
        <f>SUM(G49+G55+G61+G67+G73+G79+G85+G91+G97+G103+G109+G115)</f>
        <v>16350570</v>
      </c>
      <c r="H47" s="23">
        <f>SUM(H49+H55+H61+H67+H73+H79+H85+H91+H97+H103+H109+H115)</f>
        <v>12883605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23039124</v>
      </c>
      <c r="G49" s="3">
        <f>SUM(G50:G53)</f>
        <v>16350570</v>
      </c>
      <c r="H49" s="3">
        <f>SUM(H50:H53)</f>
        <v>12883605</v>
      </c>
    </row>
    <row r="50" spans="5:8" x14ac:dyDescent="0.35">
      <c r="E50" s="34" t="s">
        <v>97</v>
      </c>
      <c r="F50" s="5">
        <v>16140740</v>
      </c>
      <c r="G50" s="6">
        <v>16350570</v>
      </c>
      <c r="H50" s="7">
        <v>11140740</v>
      </c>
    </row>
    <row r="51" spans="5:8" x14ac:dyDescent="0.35">
      <c r="E51" s="34" t="s">
        <v>98</v>
      </c>
      <c r="F51" s="8">
        <v>6898384</v>
      </c>
      <c r="G51" s="9"/>
      <c r="H51" s="10">
        <v>1742865</v>
      </c>
    </row>
    <row r="52" spans="5:8" x14ac:dyDescent="0.35">
      <c r="E52" s="4"/>
      <c r="F52" s="8"/>
      <c r="G52" s="9"/>
      <c r="H52" s="10"/>
    </row>
    <row r="53" spans="5:8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12"/>
      <c r="G119" s="12"/>
      <c r="H119" s="12"/>
    </row>
    <row r="120" spans="5:8" ht="13.15" x14ac:dyDescent="0.35">
      <c r="E120" s="15" t="s">
        <v>95</v>
      </c>
      <c r="F120" s="16">
        <f>SUM(F47)</f>
        <v>23039124</v>
      </c>
      <c r="G120" s="16">
        <f>SUM(G47)</f>
        <v>16350570</v>
      </c>
      <c r="H120" s="16">
        <f>SUM(H47)</f>
        <v>12883605</v>
      </c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E1:H251"/>
  <sheetViews>
    <sheetView showGridLines="0" topLeftCell="A34" workbookViewId="0">
      <selection activeCell="G51" sqref="G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81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186922000</v>
      </c>
      <c r="G5" s="3">
        <v>185928000</v>
      </c>
      <c r="H5" s="3">
        <v>194330000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68900000</v>
      </c>
      <c r="G7" s="23">
        <f>SUM(G8:G20)</f>
        <v>53438000</v>
      </c>
      <c r="H7" s="23">
        <f>SUM(H8:H20)</f>
        <v>55789000</v>
      </c>
    </row>
    <row r="8" spans="5:8" x14ac:dyDescent="0.35">
      <c r="E8" s="24" t="s">
        <v>11</v>
      </c>
      <c r="F8" s="9">
        <v>52929000</v>
      </c>
      <c r="G8" s="9">
        <v>46438000</v>
      </c>
      <c r="H8" s="9">
        <v>48473000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>
        <v>15971000</v>
      </c>
      <c r="G11" s="9">
        <v>7000000</v>
      </c>
      <c r="H11" s="9">
        <v>7316000</v>
      </c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3605000</v>
      </c>
      <c r="G21" s="3">
        <f>SUM(G22:G30)</f>
        <v>2300000</v>
      </c>
      <c r="H21" s="3">
        <f>SUM(H22:H30)</f>
        <v>2400000</v>
      </c>
    </row>
    <row r="22" spans="5:8" x14ac:dyDescent="0.35">
      <c r="E22" s="24" t="s">
        <v>25</v>
      </c>
      <c r="F22" s="25">
        <v>2200000</v>
      </c>
      <c r="G22" s="25">
        <v>2300000</v>
      </c>
      <c r="H22" s="25">
        <v>2400000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1405000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/>
      <c r="G27" s="9"/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259427000</v>
      </c>
      <c r="G31" s="16">
        <f>+G5+G6+G7+G21</f>
        <v>241666000</v>
      </c>
      <c r="H31" s="16">
        <f>+H5+H6+H7+H21</f>
        <v>252519000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15427000</v>
      </c>
      <c r="G33" s="3">
        <f>SUM(G34:G40)</f>
        <v>4631000</v>
      </c>
      <c r="H33" s="3">
        <f>SUM(H34:H40)</f>
        <v>10249000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15427000</v>
      </c>
      <c r="G35" s="9">
        <v>4631000</v>
      </c>
      <c r="H35" s="9">
        <v>10249000</v>
      </c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15427000</v>
      </c>
      <c r="G43" s="29">
        <f>+G33+G41</f>
        <v>4631000</v>
      </c>
      <c r="H43" s="29">
        <f>+H33+H41</f>
        <v>10249000</v>
      </c>
    </row>
    <row r="44" spans="5:8" ht="13.5" x14ac:dyDescent="0.35">
      <c r="E44" s="30" t="s">
        <v>42</v>
      </c>
      <c r="F44" s="31">
        <f>+F31+F43</f>
        <v>274854000</v>
      </c>
      <c r="G44" s="31">
        <f>+G31+G43</f>
        <v>246297000</v>
      </c>
      <c r="H44" s="31">
        <f>+H31+H43</f>
        <v>262768000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18567370</v>
      </c>
      <c r="G47" s="23">
        <f>SUM(G49+G55+G61+G67+G73+G79+G85+G91+G97+G103+G109+G115)</f>
        <v>9433814</v>
      </c>
      <c r="H47" s="23">
        <f>SUM(H49+H55+H61+H67+H73+H79+H85+H91+H97+H103+H109+H115)</f>
        <v>78484343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18567370</v>
      </c>
      <c r="G49" s="3">
        <f>SUM(G50:G53)</f>
        <v>9433814</v>
      </c>
      <c r="H49" s="3">
        <f>SUM(H50:H53)</f>
        <v>78484343</v>
      </c>
    </row>
    <row r="50" spans="5:8" x14ac:dyDescent="0.35">
      <c r="E50" s="34" t="s">
        <v>97</v>
      </c>
      <c r="F50" s="5">
        <v>9312748</v>
      </c>
      <c r="G50" s="6">
        <v>9433814</v>
      </c>
      <c r="H50" s="7">
        <v>76883843</v>
      </c>
    </row>
    <row r="51" spans="5:8" x14ac:dyDescent="0.35">
      <c r="E51" s="34" t="s">
        <v>98</v>
      </c>
      <c r="F51" s="8">
        <v>9254622</v>
      </c>
      <c r="G51" s="9"/>
      <c r="H51" s="10">
        <v>1600500</v>
      </c>
    </row>
    <row r="52" spans="5:8" x14ac:dyDescent="0.35">
      <c r="E52" s="4"/>
      <c r="F52" s="8"/>
      <c r="G52" s="9"/>
      <c r="H52" s="10"/>
    </row>
    <row r="53" spans="5:8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12"/>
      <c r="G119" s="12"/>
      <c r="H119" s="12"/>
    </row>
    <row r="120" spans="5:8" ht="13.15" x14ac:dyDescent="0.35">
      <c r="E120" s="15" t="s">
        <v>95</v>
      </c>
      <c r="F120" s="16">
        <f>SUM(F47)</f>
        <v>18567370</v>
      </c>
      <c r="G120" s="16">
        <f>SUM(G47)</f>
        <v>9433814</v>
      </c>
      <c r="H120" s="16">
        <f>SUM(H47)</f>
        <v>78484343</v>
      </c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E1:H251"/>
  <sheetViews>
    <sheetView showGridLines="0" topLeftCell="E34" workbookViewId="0">
      <selection activeCell="G51" sqref="G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82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1481181000</v>
      </c>
      <c r="G5" s="3">
        <v>1548132000</v>
      </c>
      <c r="H5" s="3">
        <v>1618222000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904167000</v>
      </c>
      <c r="G7" s="23">
        <f>SUM(G8:G20)</f>
        <v>1032883000</v>
      </c>
      <c r="H7" s="23">
        <f>SUM(H8:H20)</f>
        <v>1039975000</v>
      </c>
    </row>
    <row r="8" spans="5:8" x14ac:dyDescent="0.35">
      <c r="E8" s="24" t="s">
        <v>11</v>
      </c>
      <c r="F8" s="9"/>
      <c r="G8" s="9"/>
      <c r="H8" s="9"/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>
        <v>189331000</v>
      </c>
      <c r="G10" s="25">
        <v>196295000</v>
      </c>
      <c r="H10" s="25">
        <v>209729000</v>
      </c>
    </row>
    <row r="11" spans="5:8" x14ac:dyDescent="0.35">
      <c r="E11" s="24" t="s">
        <v>14</v>
      </c>
      <c r="F11" s="9">
        <v>11755000</v>
      </c>
      <c r="G11" s="9">
        <v>12000000</v>
      </c>
      <c r="H11" s="9">
        <v>12542000</v>
      </c>
    </row>
    <row r="12" spans="5:8" x14ac:dyDescent="0.35">
      <c r="E12" s="24" t="s">
        <v>15</v>
      </c>
      <c r="F12" s="9">
        <v>44320000</v>
      </c>
      <c r="G12" s="9">
        <v>44500000</v>
      </c>
      <c r="H12" s="9">
        <v>40000000</v>
      </c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>
        <v>155509000</v>
      </c>
      <c r="G16" s="9">
        <v>255509000</v>
      </c>
      <c r="H16" s="9">
        <v>207387000</v>
      </c>
    </row>
    <row r="17" spans="5:8" x14ac:dyDescent="0.35">
      <c r="E17" s="24" t="s">
        <v>20</v>
      </c>
      <c r="F17" s="9">
        <v>65000000</v>
      </c>
      <c r="G17" s="9">
        <v>70022000</v>
      </c>
      <c r="H17" s="9">
        <v>95396000</v>
      </c>
    </row>
    <row r="18" spans="5:8" x14ac:dyDescent="0.35">
      <c r="E18" s="24" t="s">
        <v>21</v>
      </c>
      <c r="F18" s="25">
        <v>4765000</v>
      </c>
      <c r="G18" s="25"/>
      <c r="H18" s="25"/>
    </row>
    <row r="19" spans="5:8" x14ac:dyDescent="0.35">
      <c r="E19" s="24" t="s">
        <v>22</v>
      </c>
      <c r="F19" s="9">
        <v>433487000</v>
      </c>
      <c r="G19" s="9">
        <v>454557000</v>
      </c>
      <c r="H19" s="9">
        <v>474921000</v>
      </c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19931000</v>
      </c>
      <c r="G21" s="3">
        <f>SUM(G22:G30)</f>
        <v>10500000</v>
      </c>
      <c r="H21" s="3">
        <f>SUM(H22:H30)</f>
        <v>17100000</v>
      </c>
    </row>
    <row r="22" spans="5:8" x14ac:dyDescent="0.35">
      <c r="E22" s="24" t="s">
        <v>25</v>
      </c>
      <c r="F22" s="25">
        <v>2400000</v>
      </c>
      <c r="G22" s="25">
        <v>2500000</v>
      </c>
      <c r="H22" s="25">
        <v>2600000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6531000</v>
      </c>
      <c r="G24" s="9"/>
      <c r="H24" s="9"/>
    </row>
    <row r="25" spans="5:8" x14ac:dyDescent="0.35">
      <c r="E25" s="24" t="s">
        <v>28</v>
      </c>
      <c r="F25" s="9">
        <v>8000000</v>
      </c>
      <c r="G25" s="9">
        <v>8000000</v>
      </c>
      <c r="H25" s="9">
        <v>9500000</v>
      </c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>
        <v>3000000</v>
      </c>
      <c r="G27" s="9"/>
      <c r="H27" s="9">
        <v>5000000</v>
      </c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2405279000</v>
      </c>
      <c r="G31" s="16">
        <f>+G5+G6+G7+G21</f>
        <v>2591515000</v>
      </c>
      <c r="H31" s="16">
        <f>+H5+H6+H7+H21</f>
        <v>2675297000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38258000</v>
      </c>
      <c r="G33" s="3">
        <f>SUM(G34:G40)</f>
        <v>102312000</v>
      </c>
      <c r="H33" s="3">
        <f>SUM(H34:H40)</f>
        <v>62386000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36258000</v>
      </c>
      <c r="G35" s="9">
        <v>99579000</v>
      </c>
      <c r="H35" s="9">
        <v>60386000</v>
      </c>
    </row>
    <row r="36" spans="5:8" x14ac:dyDescent="0.35">
      <c r="E36" s="24" t="s">
        <v>38</v>
      </c>
      <c r="F36" s="9">
        <v>2000000</v>
      </c>
      <c r="G36" s="9">
        <v>2733000</v>
      </c>
      <c r="H36" s="9">
        <v>2000000</v>
      </c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38258000</v>
      </c>
      <c r="G43" s="29">
        <f>+G33+G41</f>
        <v>102312000</v>
      </c>
      <c r="H43" s="29">
        <f>+H33+H41</f>
        <v>62386000</v>
      </c>
    </row>
    <row r="44" spans="5:8" ht="13.5" x14ac:dyDescent="0.35">
      <c r="E44" s="30" t="s">
        <v>42</v>
      </c>
      <c r="F44" s="31">
        <f>+F31+F43</f>
        <v>2443537000</v>
      </c>
      <c r="G44" s="31">
        <f>+G31+G43</f>
        <v>2693827000</v>
      </c>
      <c r="H44" s="31">
        <f>+H31+H43</f>
        <v>2737683000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79802147</v>
      </c>
      <c r="G47" s="23">
        <f>SUM(G49+G55+G61+G67+G73+G79+G85+G91+G97+G103+G109+G115)</f>
        <v>77499376</v>
      </c>
      <c r="H47" s="23">
        <f>SUM(H49+H55+H61+H67+H73+H79+H85+H91+H97+H103+H109+H115)</f>
        <v>93110514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79802147</v>
      </c>
      <c r="G49" s="3">
        <f>SUM(G50:G53)</f>
        <v>77499376</v>
      </c>
      <c r="H49" s="3">
        <f>SUM(H50:H53)</f>
        <v>93110514</v>
      </c>
    </row>
    <row r="50" spans="5:8" x14ac:dyDescent="0.35">
      <c r="E50" s="34" t="s">
        <v>97</v>
      </c>
      <c r="F50" s="5">
        <v>76504813</v>
      </c>
      <c r="G50" s="6">
        <v>77499376</v>
      </c>
      <c r="H50" s="7">
        <v>90000000</v>
      </c>
    </row>
    <row r="51" spans="5:8" x14ac:dyDescent="0.35">
      <c r="E51" s="34" t="s">
        <v>98</v>
      </c>
      <c r="F51" s="8">
        <v>3297334</v>
      </c>
      <c r="G51" s="9"/>
      <c r="H51" s="10">
        <v>3110514</v>
      </c>
    </row>
    <row r="52" spans="5:8" x14ac:dyDescent="0.35">
      <c r="E52" s="4"/>
      <c r="F52" s="8"/>
      <c r="G52" s="9"/>
      <c r="H52" s="10"/>
    </row>
    <row r="53" spans="5:8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12"/>
      <c r="G119" s="12"/>
      <c r="H119" s="12"/>
    </row>
    <row r="120" spans="5:8" ht="13.15" x14ac:dyDescent="0.35">
      <c r="E120" s="15" t="s">
        <v>95</v>
      </c>
      <c r="F120" s="16">
        <f>SUM(F47)</f>
        <v>79802147</v>
      </c>
      <c r="G120" s="16">
        <f>SUM(G47)</f>
        <v>77499376</v>
      </c>
      <c r="H120" s="16">
        <f>SUM(H47)</f>
        <v>93110514</v>
      </c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E1:H251"/>
  <sheetViews>
    <sheetView showGridLines="0" topLeftCell="A35" workbookViewId="0">
      <selection activeCell="G51" sqref="G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83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334363000</v>
      </c>
      <c r="G5" s="3">
        <v>331775000</v>
      </c>
      <c r="H5" s="3">
        <v>346767000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66752000</v>
      </c>
      <c r="G7" s="23">
        <f>SUM(G8:G20)</f>
        <v>79464000</v>
      </c>
      <c r="H7" s="23">
        <f>SUM(H8:H20)</f>
        <v>83093000</v>
      </c>
    </row>
    <row r="8" spans="5:8" x14ac:dyDescent="0.35">
      <c r="E8" s="24" t="s">
        <v>11</v>
      </c>
      <c r="F8" s="9">
        <v>66752000</v>
      </c>
      <c r="G8" s="9">
        <v>72464000</v>
      </c>
      <c r="H8" s="9">
        <v>75777000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/>
      <c r="G11" s="9">
        <v>7000000</v>
      </c>
      <c r="H11" s="9">
        <v>7316000</v>
      </c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3891000</v>
      </c>
      <c r="G21" s="3">
        <f>SUM(G22:G30)</f>
        <v>2100000</v>
      </c>
      <c r="H21" s="3">
        <f>SUM(H22:H30)</f>
        <v>2200000</v>
      </c>
    </row>
    <row r="22" spans="5:8" x14ac:dyDescent="0.35">
      <c r="E22" s="24" t="s">
        <v>25</v>
      </c>
      <c r="F22" s="25">
        <v>2000000</v>
      </c>
      <c r="G22" s="25">
        <v>2100000</v>
      </c>
      <c r="H22" s="25">
        <v>2200000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1891000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/>
      <c r="G27" s="9"/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405006000</v>
      </c>
      <c r="G31" s="16">
        <f>+G5+G6+G7+G21</f>
        <v>413339000</v>
      </c>
      <c r="H31" s="16">
        <f>+H5+H6+H7+H21</f>
        <v>432060000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18790000</v>
      </c>
      <c r="G33" s="3">
        <f>SUM(G34:G40)</f>
        <v>11450000</v>
      </c>
      <c r="H33" s="3">
        <f>SUM(H34:H40)</f>
        <v>8533000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18790000</v>
      </c>
      <c r="G35" s="9">
        <v>11450000</v>
      </c>
      <c r="H35" s="9">
        <v>8533000</v>
      </c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18790000</v>
      </c>
      <c r="G43" s="29">
        <f>+G33+G41</f>
        <v>11450000</v>
      </c>
      <c r="H43" s="29">
        <f>+H33+H41</f>
        <v>8533000</v>
      </c>
    </row>
    <row r="44" spans="5:8" ht="13.5" x14ac:dyDescent="0.35">
      <c r="E44" s="30" t="s">
        <v>42</v>
      </c>
      <c r="F44" s="31">
        <f>+F31+F43</f>
        <v>423796000</v>
      </c>
      <c r="G44" s="31">
        <f>+G31+G43</f>
        <v>424789000</v>
      </c>
      <c r="H44" s="31">
        <f>+H31+H43</f>
        <v>440593000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24981443</v>
      </c>
      <c r="G47" s="23">
        <f>SUM(G49+G55+G61+G67+G73+G79+G85+G91+G97+G103+G109+G115)</f>
        <v>24104149</v>
      </c>
      <c r="H47" s="23">
        <f>SUM(H49+H55+H61+H67+H73+H79+H85+H91+H97+H103+H109+H115)</f>
        <v>22336506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24981443</v>
      </c>
      <c r="G49" s="3">
        <f>SUM(G50:G53)</f>
        <v>24104149</v>
      </c>
      <c r="H49" s="3">
        <f>SUM(H50:H53)</f>
        <v>22336506</v>
      </c>
    </row>
    <row r="50" spans="5:8" x14ac:dyDescent="0.35">
      <c r="E50" s="34" t="s">
        <v>97</v>
      </c>
      <c r="F50" s="5">
        <v>23794816</v>
      </c>
      <c r="G50" s="6">
        <v>24104149</v>
      </c>
      <c r="H50" s="7">
        <v>21164006</v>
      </c>
    </row>
    <row r="51" spans="5:8" x14ac:dyDescent="0.35">
      <c r="E51" s="34" t="s">
        <v>98</v>
      </c>
      <c r="F51" s="8">
        <v>1186627</v>
      </c>
      <c r="G51" s="9"/>
      <c r="H51" s="10">
        <v>1172500</v>
      </c>
    </row>
    <row r="52" spans="5:8" x14ac:dyDescent="0.35">
      <c r="E52" s="4"/>
      <c r="F52" s="8"/>
      <c r="G52" s="9"/>
      <c r="H52" s="10"/>
    </row>
    <row r="53" spans="5:8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12"/>
      <c r="G119" s="12"/>
      <c r="H119" s="12"/>
    </row>
    <row r="120" spans="5:8" ht="13.15" x14ac:dyDescent="0.35">
      <c r="E120" s="15" t="s">
        <v>95</v>
      </c>
      <c r="F120" s="16">
        <f>SUM(F47)</f>
        <v>24981443</v>
      </c>
      <c r="G120" s="16">
        <f>SUM(G47)</f>
        <v>24104149</v>
      </c>
      <c r="H120" s="16">
        <f>SUM(H47)</f>
        <v>22336506</v>
      </c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H250"/>
  <sheetViews>
    <sheetView showGridLines="0" topLeftCell="E34" workbookViewId="0">
      <selection activeCell="F49" sqref="F49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43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1427429000</v>
      </c>
      <c r="G5" s="3">
        <v>1517993000</v>
      </c>
      <c r="H5" s="3">
        <v>1586656000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546509000</v>
      </c>
      <c r="G7" s="23">
        <f>SUM(G8:G20)</f>
        <v>596480000</v>
      </c>
      <c r="H7" s="23">
        <f>SUM(H8:H20)</f>
        <v>625511000</v>
      </c>
    </row>
    <row r="8" spans="5:8" x14ac:dyDescent="0.35">
      <c r="E8" s="24" t="s">
        <v>11</v>
      </c>
      <c r="F8" s="9">
        <v>543922000</v>
      </c>
      <c r="G8" s="9">
        <v>593774000</v>
      </c>
      <c r="H8" s="9">
        <v>622684000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/>
      <c r="G11" s="9"/>
      <c r="H11" s="9"/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>
        <v>2587000</v>
      </c>
      <c r="G14" s="25">
        <v>2706000</v>
      </c>
      <c r="H14" s="25">
        <v>2827000</v>
      </c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10838000</v>
      </c>
      <c r="G21" s="3">
        <f>SUM(G22:G30)</f>
        <v>3000000</v>
      </c>
      <c r="H21" s="3">
        <f>SUM(H22:H30)</f>
        <v>3100000</v>
      </c>
    </row>
    <row r="22" spans="5:8" x14ac:dyDescent="0.35">
      <c r="E22" s="24" t="s">
        <v>25</v>
      </c>
      <c r="F22" s="25">
        <v>3000000</v>
      </c>
      <c r="G22" s="25">
        <v>3000000</v>
      </c>
      <c r="H22" s="25">
        <v>3100000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7838000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/>
      <c r="G27" s="9"/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1984776000</v>
      </c>
      <c r="G31" s="16">
        <f>+G5+G6+G7+G21</f>
        <v>2117473000</v>
      </c>
      <c r="H31" s="16">
        <f>+H5+H6+H7+H21</f>
        <v>2215267000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501000000</v>
      </c>
      <c r="G33" s="3">
        <f>SUM(G34:G40)</f>
        <v>664023000</v>
      </c>
      <c r="H33" s="3">
        <f>SUM(H34:H40)</f>
        <v>758286000</v>
      </c>
    </row>
    <row r="34" spans="5:8" x14ac:dyDescent="0.35">
      <c r="E34" s="24" t="s">
        <v>19</v>
      </c>
      <c r="F34" s="9">
        <v>365000000</v>
      </c>
      <c r="G34" s="9">
        <v>533607000</v>
      </c>
      <c r="H34" s="9">
        <v>575583000</v>
      </c>
    </row>
    <row r="35" spans="5:8" x14ac:dyDescent="0.35">
      <c r="E35" s="24" t="s">
        <v>37</v>
      </c>
      <c r="F35" s="9"/>
      <c r="G35" s="9"/>
      <c r="H35" s="9"/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>
        <v>136000000</v>
      </c>
      <c r="G38" s="9">
        <v>130416000</v>
      </c>
      <c r="H38" s="9">
        <v>182703000</v>
      </c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501000000</v>
      </c>
      <c r="G43" s="29">
        <f>+G33+G41</f>
        <v>664023000</v>
      </c>
      <c r="H43" s="29">
        <f>+H33+H41</f>
        <v>758286000</v>
      </c>
    </row>
    <row r="44" spans="5:8" ht="13.5" x14ac:dyDescent="0.35">
      <c r="E44" s="30" t="s">
        <v>42</v>
      </c>
      <c r="F44" s="31">
        <f>+F31+F43</f>
        <v>2485776000</v>
      </c>
      <c r="G44" s="31">
        <f>+G31+G43</f>
        <v>2781496000</v>
      </c>
      <c r="H44" s="31">
        <f>+H31+H43</f>
        <v>2973553000</v>
      </c>
    </row>
    <row r="45" spans="5:8" ht="13.15" x14ac:dyDescent="0.35">
      <c r="E45" s="2" t="s">
        <v>92</v>
      </c>
      <c r="F45" s="3"/>
      <c r="G45" s="3"/>
      <c r="H45" s="3"/>
    </row>
    <row r="46" spans="5:8" ht="13.15" x14ac:dyDescent="0.35">
      <c r="E46" s="2" t="s">
        <v>93</v>
      </c>
      <c r="F46" s="23">
        <f>SUM(F48+F54+F60+F66+F72+F78+F84+F90+F96+F102+F108+F114)</f>
        <v>0</v>
      </c>
      <c r="G46" s="23">
        <f>SUM(G48+G54+G60+G66+G72+G78+G84+G90+G96+G102+G108+G114)</f>
        <v>0</v>
      </c>
      <c r="H46" s="23">
        <f>SUM(H48+H54+H60+H66+H72+H78+H84+H90+H96+H102+H108+H114)</f>
        <v>0</v>
      </c>
    </row>
    <row r="47" spans="5:8" ht="13.15" x14ac:dyDescent="0.35">
      <c r="E47" s="32" t="s">
        <v>94</v>
      </c>
      <c r="F47" s="3"/>
      <c r="G47" s="3"/>
      <c r="H47" s="3"/>
    </row>
    <row r="48" spans="5:8" ht="13.15" x14ac:dyDescent="0.35">
      <c r="E48" s="33" t="s">
        <v>96</v>
      </c>
      <c r="F48" s="3">
        <f>SUM(F49:F52)</f>
        <v>0</v>
      </c>
      <c r="G48" s="3">
        <f>SUM(G49:G52)</f>
        <v>0</v>
      </c>
      <c r="H48" s="3">
        <f>SUM(H49:H52)</f>
        <v>0</v>
      </c>
    </row>
    <row r="49" spans="5:8" x14ac:dyDescent="0.35">
      <c r="E49" s="34" t="s">
        <v>97</v>
      </c>
      <c r="F49" s="5"/>
      <c r="G49" s="6"/>
      <c r="H49" s="7"/>
    </row>
    <row r="50" spans="5:8" x14ac:dyDescent="0.35">
      <c r="E50" s="34" t="s">
        <v>98</v>
      </c>
      <c r="F50" s="8"/>
      <c r="G50" s="9"/>
      <c r="H50" s="10"/>
    </row>
    <row r="51" spans="5:8" x14ac:dyDescent="0.35">
      <c r="E51" s="4"/>
      <c r="F51" s="8"/>
      <c r="G51" s="9"/>
      <c r="H51" s="10"/>
    </row>
    <row r="52" spans="5:8" x14ac:dyDescent="0.35">
      <c r="E52" s="4"/>
      <c r="F52" s="11"/>
      <c r="G52" s="12"/>
      <c r="H52" s="13"/>
    </row>
    <row r="53" spans="5:8" x14ac:dyDescent="0.35">
      <c r="F53" s="14"/>
      <c r="G53" s="14"/>
      <c r="H53" s="14"/>
    </row>
    <row r="54" spans="5:8" ht="13.15" x14ac:dyDescent="0.35">
      <c r="E54" s="2"/>
      <c r="F54" s="3">
        <f>SUM(F55:F58)</f>
        <v>0</v>
      </c>
      <c r="G54" s="3">
        <f>SUM(G55:G58)</f>
        <v>0</v>
      </c>
      <c r="H54" s="3">
        <f>SUM(H55:H58)</f>
        <v>0</v>
      </c>
    </row>
    <row r="55" spans="5:8" x14ac:dyDescent="0.35">
      <c r="E55" s="4"/>
      <c r="F55" s="5"/>
      <c r="G55" s="6"/>
      <c r="H55" s="7"/>
    </row>
    <row r="56" spans="5:8" x14ac:dyDescent="0.35">
      <c r="E56" s="4"/>
      <c r="F56" s="8"/>
      <c r="G56" s="9"/>
      <c r="H56" s="10"/>
    </row>
    <row r="57" spans="5:8" x14ac:dyDescent="0.35">
      <c r="E57" s="4"/>
      <c r="F57" s="8"/>
      <c r="G57" s="9"/>
      <c r="H57" s="10"/>
    </row>
    <row r="58" spans="5:8" x14ac:dyDescent="0.35">
      <c r="E58" s="4"/>
      <c r="F58" s="11"/>
      <c r="G58" s="12"/>
      <c r="H58" s="13"/>
    </row>
    <row r="59" spans="5:8" x14ac:dyDescent="0.35">
      <c r="F59" s="14"/>
      <c r="G59" s="14"/>
      <c r="H59" s="14"/>
    </row>
    <row r="60" spans="5:8" ht="13.15" x14ac:dyDescent="0.35">
      <c r="E60" s="2"/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35">
      <c r="E61" s="4"/>
      <c r="F61" s="5"/>
      <c r="G61" s="6"/>
      <c r="H61" s="7"/>
    </row>
    <row r="62" spans="5:8" x14ac:dyDescent="0.35">
      <c r="E62" s="4"/>
      <c r="F62" s="8"/>
      <c r="G62" s="9"/>
      <c r="H62" s="10"/>
    </row>
    <row r="63" spans="5:8" x14ac:dyDescent="0.35">
      <c r="E63" s="4"/>
      <c r="F63" s="8"/>
      <c r="G63" s="9"/>
      <c r="H63" s="10"/>
    </row>
    <row r="64" spans="5:8" x14ac:dyDescent="0.35">
      <c r="E64" s="4"/>
      <c r="F64" s="11"/>
      <c r="G64" s="12"/>
      <c r="H64" s="13"/>
    </row>
    <row r="65" spans="5:8" x14ac:dyDescent="0.35">
      <c r="F65" s="14"/>
      <c r="G65" s="14"/>
      <c r="H65" s="14"/>
    </row>
    <row r="66" spans="5:8" ht="13.15" x14ac:dyDescent="0.35">
      <c r="E66" s="2"/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35">
      <c r="E67" s="4"/>
      <c r="F67" s="5"/>
      <c r="G67" s="6"/>
      <c r="H67" s="7"/>
    </row>
    <row r="68" spans="5:8" x14ac:dyDescent="0.35">
      <c r="E68" s="4"/>
      <c r="F68" s="8"/>
      <c r="G68" s="9"/>
      <c r="H68" s="10"/>
    </row>
    <row r="69" spans="5:8" x14ac:dyDescent="0.35">
      <c r="E69" s="4"/>
      <c r="F69" s="8"/>
      <c r="G69" s="9"/>
      <c r="H69" s="10"/>
    </row>
    <row r="70" spans="5:8" x14ac:dyDescent="0.35">
      <c r="E70" s="4"/>
      <c r="F70" s="11"/>
      <c r="G70" s="12"/>
      <c r="H70" s="13"/>
    </row>
    <row r="71" spans="5:8" x14ac:dyDescent="0.35">
      <c r="F71" s="14"/>
      <c r="G71" s="14"/>
      <c r="H71" s="14"/>
    </row>
    <row r="72" spans="5:8" ht="13.15" x14ac:dyDescent="0.35">
      <c r="E72" s="2"/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35">
      <c r="E73" s="4"/>
      <c r="F73" s="5"/>
      <c r="G73" s="6"/>
      <c r="H73" s="7"/>
    </row>
    <row r="74" spans="5:8" x14ac:dyDescent="0.35">
      <c r="E74" s="4"/>
      <c r="F74" s="8"/>
      <c r="G74" s="9"/>
      <c r="H74" s="10"/>
    </row>
    <row r="75" spans="5:8" x14ac:dyDescent="0.35">
      <c r="E75" s="4"/>
      <c r="F75" s="8"/>
      <c r="G75" s="9"/>
      <c r="H75" s="10"/>
    </row>
    <row r="76" spans="5:8" x14ac:dyDescent="0.35">
      <c r="E76" s="4"/>
      <c r="F76" s="11"/>
      <c r="G76" s="12"/>
      <c r="H76" s="13"/>
    </row>
    <row r="77" spans="5:8" x14ac:dyDescent="0.35">
      <c r="F77" s="14"/>
      <c r="G77" s="14"/>
      <c r="H77" s="14"/>
    </row>
    <row r="78" spans="5:8" ht="13.15" x14ac:dyDescent="0.35">
      <c r="E78" s="2"/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35">
      <c r="E79" s="4"/>
      <c r="F79" s="5"/>
      <c r="G79" s="6"/>
      <c r="H79" s="7"/>
    </row>
    <row r="80" spans="5:8" x14ac:dyDescent="0.35">
      <c r="E80" s="4"/>
      <c r="F80" s="8"/>
      <c r="G80" s="9"/>
      <c r="H80" s="10"/>
    </row>
    <row r="81" spans="5:8" x14ac:dyDescent="0.35">
      <c r="E81" s="4"/>
      <c r="F81" s="8"/>
      <c r="G81" s="9"/>
      <c r="H81" s="10"/>
    </row>
    <row r="82" spans="5:8" x14ac:dyDescent="0.35">
      <c r="E82" s="4"/>
      <c r="F82" s="11"/>
      <c r="G82" s="12"/>
      <c r="H82" s="13"/>
    </row>
    <row r="83" spans="5:8" x14ac:dyDescent="0.35">
      <c r="F83" s="14"/>
      <c r="G83" s="14"/>
      <c r="H83" s="14"/>
    </row>
    <row r="84" spans="5:8" ht="13.15" x14ac:dyDescent="0.35">
      <c r="E84" s="2"/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35">
      <c r="E85" s="4"/>
      <c r="F85" s="5"/>
      <c r="G85" s="6"/>
      <c r="H85" s="7"/>
    </row>
    <row r="86" spans="5:8" x14ac:dyDescent="0.35">
      <c r="E86" s="4"/>
      <c r="F86" s="8"/>
      <c r="G86" s="9"/>
      <c r="H86" s="10"/>
    </row>
    <row r="87" spans="5:8" x14ac:dyDescent="0.35">
      <c r="E87" s="4"/>
      <c r="F87" s="8"/>
      <c r="G87" s="9"/>
      <c r="H87" s="10"/>
    </row>
    <row r="88" spans="5:8" x14ac:dyDescent="0.35">
      <c r="E88" s="4"/>
      <c r="F88" s="11"/>
      <c r="G88" s="12"/>
      <c r="H88" s="13"/>
    </row>
    <row r="89" spans="5:8" x14ac:dyDescent="0.35">
      <c r="F89" s="14"/>
      <c r="G89" s="14"/>
      <c r="H89" s="14"/>
    </row>
    <row r="90" spans="5:8" ht="13.15" x14ac:dyDescent="0.35">
      <c r="E90" s="2"/>
      <c r="F90" s="3">
        <f>SUM(F91:F94)</f>
        <v>0</v>
      </c>
      <c r="G90" s="3">
        <f>SUM(G91:G94)</f>
        <v>0</v>
      </c>
      <c r="H90" s="3">
        <f>SUM(H91:H94)</f>
        <v>0</v>
      </c>
    </row>
    <row r="91" spans="5:8" x14ac:dyDescent="0.35">
      <c r="E91" s="4"/>
      <c r="F91" s="5"/>
      <c r="G91" s="6"/>
      <c r="H91" s="7"/>
    </row>
    <row r="92" spans="5:8" x14ac:dyDescent="0.35">
      <c r="E92" s="4"/>
      <c r="F92" s="8"/>
      <c r="G92" s="9"/>
      <c r="H92" s="10"/>
    </row>
    <row r="93" spans="5:8" x14ac:dyDescent="0.35">
      <c r="E93" s="4"/>
      <c r="F93" s="8"/>
      <c r="G93" s="9"/>
      <c r="H93" s="10"/>
    </row>
    <row r="94" spans="5:8" x14ac:dyDescent="0.35">
      <c r="E94" s="4"/>
      <c r="F94" s="11"/>
      <c r="G94" s="12"/>
      <c r="H94" s="13"/>
    </row>
    <row r="95" spans="5:8" x14ac:dyDescent="0.35">
      <c r="F95" s="14"/>
      <c r="G95" s="14"/>
      <c r="H95" s="14"/>
    </row>
    <row r="96" spans="5:8" ht="13.15" x14ac:dyDescent="0.35">
      <c r="E96" s="2"/>
      <c r="F96" s="3">
        <f>SUM(F97:F100)</f>
        <v>0</v>
      </c>
      <c r="G96" s="3">
        <f>SUM(G97:G100)</f>
        <v>0</v>
      </c>
      <c r="H96" s="3">
        <f>SUM(H97:H100)</f>
        <v>0</v>
      </c>
    </row>
    <row r="97" spans="5:8" x14ac:dyDescent="0.35">
      <c r="E97" s="4"/>
      <c r="F97" s="5"/>
      <c r="G97" s="6"/>
      <c r="H97" s="7"/>
    </row>
    <row r="98" spans="5:8" x14ac:dyDescent="0.35">
      <c r="E98" s="4"/>
      <c r="F98" s="8"/>
      <c r="G98" s="9"/>
      <c r="H98" s="10"/>
    </row>
    <row r="99" spans="5:8" x14ac:dyDescent="0.35">
      <c r="E99" s="4"/>
      <c r="F99" s="8"/>
      <c r="G99" s="9"/>
      <c r="H99" s="10"/>
    </row>
    <row r="100" spans="5:8" x14ac:dyDescent="0.35">
      <c r="E100" s="4"/>
      <c r="F100" s="11"/>
      <c r="G100" s="12"/>
      <c r="H100" s="13"/>
    </row>
    <row r="101" spans="5:8" x14ac:dyDescent="0.35">
      <c r="F101" s="14"/>
      <c r="G101" s="14"/>
      <c r="H101" s="14"/>
    </row>
    <row r="102" spans="5:8" ht="13.15" x14ac:dyDescent="0.35">
      <c r="E102" s="2"/>
      <c r="F102" s="3">
        <f>SUM(F103:F106)</f>
        <v>0</v>
      </c>
      <c r="G102" s="3">
        <f>SUM(G103:G106)</f>
        <v>0</v>
      </c>
      <c r="H102" s="3">
        <f>SUM(H103:H106)</f>
        <v>0</v>
      </c>
    </row>
    <row r="103" spans="5:8" x14ac:dyDescent="0.35">
      <c r="E103" s="4"/>
      <c r="F103" s="5"/>
      <c r="G103" s="6"/>
      <c r="H103" s="7"/>
    </row>
    <row r="104" spans="5:8" x14ac:dyDescent="0.35">
      <c r="E104" s="4"/>
      <c r="F104" s="8"/>
      <c r="G104" s="9"/>
      <c r="H104" s="10"/>
    </row>
    <row r="105" spans="5:8" x14ac:dyDescent="0.35">
      <c r="E105" s="4"/>
      <c r="F105" s="8"/>
      <c r="G105" s="9"/>
      <c r="H105" s="10"/>
    </row>
    <row r="106" spans="5:8" x14ac:dyDescent="0.35">
      <c r="E106" s="4"/>
      <c r="F106" s="11"/>
      <c r="G106" s="12"/>
      <c r="H106" s="13"/>
    </row>
    <row r="107" spans="5:8" x14ac:dyDescent="0.35">
      <c r="F107" s="14"/>
      <c r="G107" s="14"/>
      <c r="H107" s="14"/>
    </row>
    <row r="108" spans="5:8" ht="13.15" x14ac:dyDescent="0.35">
      <c r="E108" s="2"/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5:8" x14ac:dyDescent="0.35">
      <c r="E109" s="4"/>
      <c r="F109" s="5"/>
      <c r="G109" s="6"/>
      <c r="H109" s="7"/>
    </row>
    <row r="110" spans="5:8" x14ac:dyDescent="0.35">
      <c r="E110" s="4"/>
      <c r="F110" s="8"/>
      <c r="G110" s="9"/>
      <c r="H110" s="10"/>
    </row>
    <row r="111" spans="5:8" x14ac:dyDescent="0.35">
      <c r="E111" s="4"/>
      <c r="F111" s="8"/>
      <c r="G111" s="9"/>
      <c r="H111" s="10"/>
    </row>
    <row r="112" spans="5:8" x14ac:dyDescent="0.35">
      <c r="E112" s="4"/>
      <c r="F112" s="11"/>
      <c r="G112" s="12"/>
      <c r="H112" s="13"/>
    </row>
    <row r="113" spans="5:8" x14ac:dyDescent="0.35">
      <c r="F113" s="14"/>
      <c r="G113" s="14"/>
      <c r="H113" s="14"/>
    </row>
    <row r="114" spans="5:8" ht="13.15" x14ac:dyDescent="0.35">
      <c r="E114" s="2"/>
      <c r="F114" s="3">
        <f>SUM(F115:F118)</f>
        <v>0</v>
      </c>
      <c r="G114" s="3">
        <f>SUM(G115:G118)</f>
        <v>0</v>
      </c>
      <c r="H114" s="3">
        <f>SUM(H115:H118)</f>
        <v>0</v>
      </c>
    </row>
    <row r="115" spans="5:8" x14ac:dyDescent="0.35">
      <c r="E115" s="4"/>
      <c r="F115" s="5"/>
      <c r="G115" s="6"/>
      <c r="H115" s="7"/>
    </row>
    <row r="116" spans="5:8" x14ac:dyDescent="0.35">
      <c r="E116" s="4"/>
      <c r="F116" s="8"/>
      <c r="G116" s="9"/>
      <c r="H116" s="10"/>
    </row>
    <row r="117" spans="5:8" x14ac:dyDescent="0.35">
      <c r="E117" s="4"/>
      <c r="F117" s="8"/>
      <c r="G117" s="9"/>
      <c r="H117" s="10"/>
    </row>
    <row r="118" spans="5:8" x14ac:dyDescent="0.35">
      <c r="E118" s="4"/>
      <c r="F118" s="11"/>
      <c r="G118" s="12"/>
      <c r="H118" s="13"/>
    </row>
    <row r="119" spans="5:8" ht="13.15" x14ac:dyDescent="0.35">
      <c r="E119" s="15" t="s">
        <v>95</v>
      </c>
      <c r="F119" s="16">
        <f>SUM(F46)</f>
        <v>0</v>
      </c>
      <c r="G119" s="16">
        <f>SUM(G46)</f>
        <v>0</v>
      </c>
      <c r="H119" s="16">
        <f>SUM(H46)</f>
        <v>0</v>
      </c>
    </row>
    <row r="120" spans="5:8" ht="13.15" x14ac:dyDescent="0.4">
      <c r="E120" s="41" t="s">
        <v>44</v>
      </c>
      <c r="F120" s="40"/>
      <c r="G120" s="40"/>
      <c r="H120" s="40"/>
    </row>
    <row r="121" spans="5:8" ht="13.15" x14ac:dyDescent="0.4">
      <c r="E121" s="41" t="s">
        <v>44</v>
      </c>
      <c r="F121" s="40"/>
      <c r="G121" s="40"/>
      <c r="H121" s="40"/>
    </row>
    <row r="122" spans="5:8" ht="13.15" x14ac:dyDescent="0.4">
      <c r="E122" s="39" t="s">
        <v>45</v>
      </c>
      <c r="F122" s="40"/>
      <c r="G122" s="40"/>
      <c r="H122" s="40"/>
    </row>
    <row r="123" spans="5:8" ht="13.15" x14ac:dyDescent="0.4">
      <c r="E123" s="41" t="s">
        <v>44</v>
      </c>
      <c r="F123" s="40"/>
      <c r="G123" s="40"/>
      <c r="H123" s="40"/>
    </row>
    <row r="124" spans="5:8" ht="13.15" x14ac:dyDescent="0.4">
      <c r="E124" s="39" t="s">
        <v>46</v>
      </c>
      <c r="F124" s="40"/>
      <c r="G124" s="40"/>
      <c r="H124" s="40"/>
    </row>
    <row r="125" spans="5:8" x14ac:dyDescent="0.35">
      <c r="E125" s="1" t="s">
        <v>47</v>
      </c>
      <c r="F125" s="14">
        <v>153278000</v>
      </c>
      <c r="G125" s="14">
        <v>166787000</v>
      </c>
      <c r="H125" s="14">
        <v>174330000</v>
      </c>
    </row>
    <row r="126" spans="5:8" x14ac:dyDescent="0.35">
      <c r="E126" s="1" t="s">
        <v>48</v>
      </c>
      <c r="F126" s="14">
        <v>151052000</v>
      </c>
      <c r="G126" s="14">
        <v>164366000</v>
      </c>
      <c r="H126" s="14">
        <v>171798000</v>
      </c>
    </row>
    <row r="127" spans="5:8" x14ac:dyDescent="0.35">
      <c r="E127" s="1" t="s">
        <v>49</v>
      </c>
      <c r="F127" s="14">
        <v>257751000</v>
      </c>
      <c r="G127" s="14">
        <v>280468000</v>
      </c>
      <c r="H127" s="14">
        <v>293151000</v>
      </c>
    </row>
    <row r="128" spans="5:8" x14ac:dyDescent="0.35">
      <c r="E128" s="1" t="s">
        <v>50</v>
      </c>
      <c r="F128" s="14">
        <v>88757000</v>
      </c>
      <c r="G128" s="14">
        <v>96580000</v>
      </c>
      <c r="H128" s="14">
        <v>100948000</v>
      </c>
    </row>
    <row r="129" spans="5:8" x14ac:dyDescent="0.35">
      <c r="E129" s="1" t="s">
        <v>51</v>
      </c>
      <c r="F129" s="14">
        <v>64864000</v>
      </c>
      <c r="G129" s="14">
        <v>70581000</v>
      </c>
      <c r="H129" s="14">
        <v>73773000</v>
      </c>
    </row>
    <row r="130" spans="5:8" ht="13.15" x14ac:dyDescent="0.4">
      <c r="E130" s="41" t="s">
        <v>44</v>
      </c>
      <c r="F130" s="40"/>
      <c r="G130" s="40"/>
      <c r="H130" s="40"/>
    </row>
    <row r="131" spans="5:8" ht="13.15" x14ac:dyDescent="0.4">
      <c r="E131" s="39" t="s">
        <v>52</v>
      </c>
      <c r="F131" s="40"/>
      <c r="G131" s="40"/>
      <c r="H131" s="40"/>
    </row>
    <row r="132" spans="5:8" x14ac:dyDescent="0.35">
      <c r="E132" s="1" t="s">
        <v>47</v>
      </c>
      <c r="F132" s="14">
        <v>95907000</v>
      </c>
      <c r="G132" s="14">
        <v>100318000</v>
      </c>
      <c r="H132" s="14">
        <v>104855000</v>
      </c>
    </row>
    <row r="133" spans="5:8" x14ac:dyDescent="0.35">
      <c r="E133" s="1" t="s">
        <v>48</v>
      </c>
      <c r="F133" s="14">
        <v>94514000</v>
      </c>
      <c r="G133" s="14">
        <v>98862000</v>
      </c>
      <c r="H133" s="14">
        <v>103332000</v>
      </c>
    </row>
    <row r="134" spans="5:8" x14ac:dyDescent="0.35">
      <c r="E134" s="1" t="s">
        <v>49</v>
      </c>
      <c r="F134" s="14">
        <v>161276000</v>
      </c>
      <c r="G134" s="14">
        <v>168695000</v>
      </c>
      <c r="H134" s="14">
        <v>176323000</v>
      </c>
    </row>
    <row r="135" spans="5:8" x14ac:dyDescent="0.35">
      <c r="E135" s="1" t="s">
        <v>50</v>
      </c>
      <c r="F135" s="14">
        <v>55536000</v>
      </c>
      <c r="G135" s="14">
        <v>58091000</v>
      </c>
      <c r="H135" s="14">
        <v>60718000</v>
      </c>
    </row>
    <row r="136" spans="5:8" x14ac:dyDescent="0.35">
      <c r="E136" s="1" t="s">
        <v>51</v>
      </c>
      <c r="F136" s="14">
        <v>40586000</v>
      </c>
      <c r="G136" s="14">
        <v>42453000</v>
      </c>
      <c r="H136" s="14">
        <v>44372000</v>
      </c>
    </row>
    <row r="137" spans="5:8" ht="13.15" x14ac:dyDescent="0.4">
      <c r="E137" s="41" t="s">
        <v>44</v>
      </c>
      <c r="F137" s="40"/>
      <c r="G137" s="40"/>
      <c r="H137" s="40"/>
    </row>
    <row r="138" spans="5:8" ht="13.15" x14ac:dyDescent="0.4">
      <c r="E138" s="41" t="s">
        <v>44</v>
      </c>
      <c r="F138" s="40"/>
      <c r="G138" s="40"/>
      <c r="H138" s="40"/>
    </row>
    <row r="139" spans="5:8" ht="13.15" x14ac:dyDescent="0.4">
      <c r="E139" s="39" t="s">
        <v>53</v>
      </c>
      <c r="F139" s="40"/>
      <c r="G139" s="40"/>
      <c r="H139" s="40"/>
    </row>
    <row r="140" spans="5:8" ht="13.15" x14ac:dyDescent="0.4">
      <c r="E140" s="41" t="s">
        <v>44</v>
      </c>
      <c r="F140" s="40"/>
      <c r="G140" s="40"/>
      <c r="H140" s="40"/>
    </row>
    <row r="141" spans="5:8" x14ac:dyDescent="0.35">
      <c r="E141" s="1" t="s">
        <v>47</v>
      </c>
      <c r="F141" s="14">
        <v>135016000</v>
      </c>
      <c r="G141" s="14">
        <v>147505000</v>
      </c>
      <c r="H141" s="14">
        <v>154748000</v>
      </c>
    </row>
    <row r="142" spans="5:8" x14ac:dyDescent="0.35">
      <c r="E142" s="1" t="s">
        <v>48</v>
      </c>
      <c r="F142" s="14">
        <v>107135000</v>
      </c>
      <c r="G142" s="14">
        <v>117046000</v>
      </c>
      <c r="H142" s="14">
        <v>122793000</v>
      </c>
    </row>
    <row r="143" spans="5:8" x14ac:dyDescent="0.35">
      <c r="E143" s="1" t="s">
        <v>49</v>
      </c>
      <c r="F143" s="14">
        <v>212763000</v>
      </c>
      <c r="G143" s="14">
        <v>232445000</v>
      </c>
      <c r="H143" s="14">
        <v>243859000</v>
      </c>
    </row>
    <row r="144" spans="5:8" x14ac:dyDescent="0.35">
      <c r="E144" s="1" t="s">
        <v>50</v>
      </c>
      <c r="F144" s="14">
        <v>38212000</v>
      </c>
      <c r="G144" s="14">
        <v>41746000</v>
      </c>
      <c r="H144" s="14">
        <v>43796000</v>
      </c>
    </row>
    <row r="145" spans="5:8" x14ac:dyDescent="0.35">
      <c r="E145" s="1" t="s">
        <v>51</v>
      </c>
      <c r="F145" s="14">
        <v>45796000</v>
      </c>
      <c r="G145" s="14">
        <v>50032000</v>
      </c>
      <c r="H145" s="14">
        <v>52489000</v>
      </c>
    </row>
    <row r="146" spans="5:8" ht="13.15" x14ac:dyDescent="0.4">
      <c r="E146" s="41" t="s">
        <v>44</v>
      </c>
      <c r="F146" s="40"/>
      <c r="G146" s="40"/>
      <c r="H146" s="40"/>
    </row>
    <row r="147" spans="5:8" ht="13.15" x14ac:dyDescent="0.4">
      <c r="E147" s="41" t="s">
        <v>44</v>
      </c>
      <c r="F147" s="40"/>
      <c r="G147" s="40"/>
      <c r="H147" s="40"/>
    </row>
    <row r="148" spans="5:8" ht="13.15" x14ac:dyDescent="0.4">
      <c r="E148" s="39" t="s">
        <v>54</v>
      </c>
      <c r="F148" s="40"/>
      <c r="G148" s="40"/>
      <c r="H148" s="40"/>
    </row>
    <row r="149" spans="5:8" ht="13.15" x14ac:dyDescent="0.4">
      <c r="E149" s="41" t="s">
        <v>44</v>
      </c>
      <c r="F149" s="40"/>
      <c r="G149" s="40"/>
      <c r="H149" s="40"/>
    </row>
    <row r="150" spans="5:8" x14ac:dyDescent="0.35">
      <c r="E150" s="1" t="s">
        <v>47</v>
      </c>
      <c r="F150" s="14">
        <v>136000000</v>
      </c>
      <c r="G150" s="14">
        <v>130416000</v>
      </c>
      <c r="H150" s="14">
        <v>182703000</v>
      </c>
    </row>
    <row r="151" spans="5:8" x14ac:dyDescent="0.35">
      <c r="F151" s="17"/>
      <c r="G151" s="17"/>
      <c r="H151" s="17"/>
    </row>
    <row r="152" spans="5:8" x14ac:dyDescent="0.35">
      <c r="F152" s="17"/>
      <c r="G152" s="17"/>
      <c r="H152" s="17"/>
    </row>
    <row r="153" spans="5:8" x14ac:dyDescent="0.35">
      <c r="F153" s="17"/>
      <c r="G153" s="17"/>
      <c r="H153" s="17"/>
    </row>
    <row r="154" spans="5:8" x14ac:dyDescent="0.35">
      <c r="F154" s="17"/>
      <c r="G154" s="17"/>
      <c r="H154" s="17"/>
    </row>
    <row r="155" spans="5:8" x14ac:dyDescent="0.35">
      <c r="F155" s="17"/>
      <c r="G155" s="17"/>
      <c r="H155" s="17"/>
    </row>
    <row r="156" spans="5:8" x14ac:dyDescent="0.35">
      <c r="F156" s="17"/>
      <c r="G156" s="17"/>
      <c r="H156" s="17"/>
    </row>
    <row r="157" spans="5:8" x14ac:dyDescent="0.35">
      <c r="F157" s="17"/>
      <c r="G157" s="17"/>
      <c r="H157" s="17"/>
    </row>
    <row r="158" spans="5:8" x14ac:dyDescent="0.35">
      <c r="F158" s="17"/>
      <c r="G158" s="17"/>
      <c r="H158" s="17"/>
    </row>
    <row r="159" spans="5:8" x14ac:dyDescent="0.35">
      <c r="F159" s="17"/>
      <c r="G159" s="17"/>
      <c r="H159" s="17"/>
    </row>
    <row r="160" spans="5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</sheetData>
  <mergeCells count="17">
    <mergeCell ref="E1:H1"/>
    <mergeCell ref="E2:H2"/>
    <mergeCell ref="E120:H120"/>
    <mergeCell ref="E121:H121"/>
    <mergeCell ref="E122:H122"/>
    <mergeCell ref="E123:H123"/>
    <mergeCell ref="E124:H124"/>
    <mergeCell ref="E130:H130"/>
    <mergeCell ref="E131:H131"/>
    <mergeCell ref="E137:H137"/>
    <mergeCell ref="E148:H148"/>
    <mergeCell ref="E149:H149"/>
    <mergeCell ref="E138:H138"/>
    <mergeCell ref="E139:H139"/>
    <mergeCell ref="E140:H140"/>
    <mergeCell ref="E146:H146"/>
    <mergeCell ref="E147:H147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4" max="16383" man="1"/>
    <brk id="75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E1:H251"/>
  <sheetViews>
    <sheetView showGridLines="0" topLeftCell="A34" workbookViewId="0">
      <selection activeCell="G51" sqref="G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84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155651000</v>
      </c>
      <c r="G5" s="3">
        <v>164825000</v>
      </c>
      <c r="H5" s="3">
        <v>172248000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49780000</v>
      </c>
      <c r="G7" s="23">
        <f>SUM(G8:G20)</f>
        <v>58910000</v>
      </c>
      <c r="H7" s="23">
        <f>SUM(H8:H20)</f>
        <v>61495000</v>
      </c>
    </row>
    <row r="8" spans="5:8" x14ac:dyDescent="0.35">
      <c r="E8" s="24" t="s">
        <v>11</v>
      </c>
      <c r="F8" s="9">
        <v>29780000</v>
      </c>
      <c r="G8" s="9">
        <v>42910000</v>
      </c>
      <c r="H8" s="9">
        <v>44772000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>
        <v>20000000</v>
      </c>
      <c r="G11" s="9">
        <v>16000000</v>
      </c>
      <c r="H11" s="9">
        <v>16723000</v>
      </c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4454000</v>
      </c>
      <c r="G21" s="3">
        <f>SUM(G22:G30)</f>
        <v>3000000</v>
      </c>
      <c r="H21" s="3">
        <f>SUM(H22:H30)</f>
        <v>3100000</v>
      </c>
    </row>
    <row r="22" spans="5:8" x14ac:dyDescent="0.35">
      <c r="E22" s="24" t="s">
        <v>25</v>
      </c>
      <c r="F22" s="25">
        <v>3000000</v>
      </c>
      <c r="G22" s="25">
        <v>3000000</v>
      </c>
      <c r="H22" s="25">
        <v>3100000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1454000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/>
      <c r="G27" s="9"/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209885000</v>
      </c>
      <c r="G31" s="16">
        <f>+G5+G6+G7+G21</f>
        <v>226735000</v>
      </c>
      <c r="H31" s="16">
        <f>+H5+H6+H7+H21</f>
        <v>236843000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111354000</v>
      </c>
      <c r="G33" s="3">
        <f>SUM(G34:G40)</f>
        <v>65880000</v>
      </c>
      <c r="H33" s="3">
        <f>SUM(H34:H40)</f>
        <v>72954000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2669000</v>
      </c>
      <c r="G35" s="9">
        <v>815000</v>
      </c>
      <c r="H35" s="9">
        <v>4136000</v>
      </c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>
        <v>51764000</v>
      </c>
      <c r="G38" s="9">
        <v>65065000</v>
      </c>
      <c r="H38" s="9">
        <v>68818000</v>
      </c>
    </row>
    <row r="39" spans="5:8" x14ac:dyDescent="0.35">
      <c r="E39" s="24" t="s">
        <v>11</v>
      </c>
      <c r="F39" s="9">
        <v>9921000</v>
      </c>
      <c r="G39" s="9"/>
      <c r="H39" s="9"/>
    </row>
    <row r="40" spans="5:8" x14ac:dyDescent="0.35">
      <c r="E40" s="24" t="s">
        <v>40</v>
      </c>
      <c r="F40" s="9">
        <v>47000000</v>
      </c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111354000</v>
      </c>
      <c r="G43" s="29">
        <f>+G33+G41</f>
        <v>65880000</v>
      </c>
      <c r="H43" s="29">
        <f>+H33+H41</f>
        <v>72954000</v>
      </c>
    </row>
    <row r="44" spans="5:8" ht="13.5" x14ac:dyDescent="0.35">
      <c r="E44" s="30" t="s">
        <v>42</v>
      </c>
      <c r="F44" s="31">
        <f>+F31+F43</f>
        <v>321239000</v>
      </c>
      <c r="G44" s="31">
        <f>+G31+G43</f>
        <v>292615000</v>
      </c>
      <c r="H44" s="31">
        <f>+H31+H43</f>
        <v>309797000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58929230</v>
      </c>
      <c r="G47" s="23">
        <f>SUM(G49+G55+G61+G67+G73+G79+G85+G91+G97+G103+G109+G115)</f>
        <v>44373213</v>
      </c>
      <c r="H47" s="23">
        <f>SUM(H49+H55+H61+H67+H73+H79+H85+H91+H97+H103+H109+H115)</f>
        <v>45471521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58929230</v>
      </c>
      <c r="G49" s="3">
        <f>SUM(G50:G53)</f>
        <v>44373213</v>
      </c>
      <c r="H49" s="3">
        <f>SUM(H50:H53)</f>
        <v>45471521</v>
      </c>
    </row>
    <row r="50" spans="5:8" x14ac:dyDescent="0.35">
      <c r="E50" s="34" t="s">
        <v>97</v>
      </c>
      <c r="F50" s="5">
        <v>43803764</v>
      </c>
      <c r="G50" s="6">
        <v>44373213</v>
      </c>
      <c r="H50" s="7">
        <v>43803764</v>
      </c>
    </row>
    <row r="51" spans="5:8" x14ac:dyDescent="0.35">
      <c r="E51" s="34" t="s">
        <v>98</v>
      </c>
      <c r="F51" s="8">
        <v>15125466</v>
      </c>
      <c r="G51" s="9"/>
      <c r="H51" s="10">
        <v>1667757</v>
      </c>
    </row>
    <row r="52" spans="5:8" x14ac:dyDescent="0.35">
      <c r="E52" s="4"/>
      <c r="F52" s="8"/>
      <c r="G52" s="9"/>
      <c r="H52" s="10"/>
    </row>
    <row r="53" spans="5:8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12"/>
      <c r="G119" s="12"/>
      <c r="H119" s="12"/>
    </row>
    <row r="120" spans="5:8" ht="13.15" x14ac:dyDescent="0.35">
      <c r="E120" s="15" t="s">
        <v>95</v>
      </c>
      <c r="F120" s="16">
        <f>SUM(F47)</f>
        <v>58929230</v>
      </c>
      <c r="G120" s="16">
        <f>SUM(G47)</f>
        <v>44373213</v>
      </c>
      <c r="H120" s="16">
        <f>SUM(H47)</f>
        <v>45471521</v>
      </c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E1:H251"/>
  <sheetViews>
    <sheetView showGridLines="0" topLeftCell="A38" workbookViewId="0">
      <selection activeCell="G133" sqref="G133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85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254203000</v>
      </c>
      <c r="G5" s="3">
        <v>265671000</v>
      </c>
      <c r="H5" s="3">
        <v>277699000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52566000</v>
      </c>
      <c r="G7" s="23">
        <f>SUM(G8:G20)</f>
        <v>68178000</v>
      </c>
      <c r="H7" s="23">
        <f>SUM(H8:H20)</f>
        <v>71237000</v>
      </c>
    </row>
    <row r="8" spans="5:8" x14ac:dyDescent="0.35">
      <c r="E8" s="24" t="s">
        <v>11</v>
      </c>
      <c r="F8" s="9">
        <v>52566000</v>
      </c>
      <c r="G8" s="9">
        <v>56966000</v>
      </c>
      <c r="H8" s="9">
        <v>59518000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/>
      <c r="G11" s="9">
        <v>11212000</v>
      </c>
      <c r="H11" s="9">
        <v>11719000</v>
      </c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7378000</v>
      </c>
      <c r="G21" s="3">
        <f>SUM(G22:G30)</f>
        <v>2000000</v>
      </c>
      <c r="H21" s="3">
        <f>SUM(H22:H30)</f>
        <v>7200000</v>
      </c>
    </row>
    <row r="22" spans="5:8" x14ac:dyDescent="0.35">
      <c r="E22" s="24" t="s">
        <v>25</v>
      </c>
      <c r="F22" s="25">
        <v>1900000</v>
      </c>
      <c r="G22" s="25">
        <v>2000000</v>
      </c>
      <c r="H22" s="25">
        <v>2200000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1478000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>
        <v>4000000</v>
      </c>
      <c r="G27" s="9"/>
      <c r="H27" s="9">
        <v>5000000</v>
      </c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314147000</v>
      </c>
      <c r="G31" s="16">
        <f>+G5+G6+G7+G21</f>
        <v>335849000</v>
      </c>
      <c r="H31" s="16">
        <f>+H5+H6+H7+H21</f>
        <v>356136000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85388000</v>
      </c>
      <c r="G33" s="3">
        <f>SUM(G34:G40)</f>
        <v>102332000</v>
      </c>
      <c r="H33" s="3">
        <f>SUM(H34:H40)</f>
        <v>80980000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22088000</v>
      </c>
      <c r="G35" s="9">
        <v>24721000</v>
      </c>
      <c r="H35" s="9">
        <v>8988000</v>
      </c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>
        <v>63300000</v>
      </c>
      <c r="G38" s="9">
        <v>77611000</v>
      </c>
      <c r="H38" s="9">
        <v>71992000</v>
      </c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85388000</v>
      </c>
      <c r="G43" s="29">
        <f>+G33+G41</f>
        <v>102332000</v>
      </c>
      <c r="H43" s="29">
        <f>+H33+H41</f>
        <v>80980000</v>
      </c>
    </row>
    <row r="44" spans="5:8" ht="13.5" x14ac:dyDescent="0.35">
      <c r="E44" s="30" t="s">
        <v>42</v>
      </c>
      <c r="F44" s="31">
        <f>+F31+F43</f>
        <v>399535000</v>
      </c>
      <c r="G44" s="31">
        <f>+G31+G43</f>
        <v>438181000</v>
      </c>
      <c r="H44" s="31">
        <f>+H31+H43</f>
        <v>437116000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144770306</v>
      </c>
      <c r="G47" s="23">
        <f>SUM(G49+G55+G61+G67+G73+G79+G85+G91+G97+G103+G109+G115)</f>
        <v>125490996</v>
      </c>
      <c r="H47" s="23">
        <f>SUM(H49+H55+H61+H67+H73+H79+H85+H91+H97+H103+H109+H115)</f>
        <v>127697097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144770306</v>
      </c>
      <c r="G49" s="3">
        <f>SUM(G50:G53)</f>
        <v>125490996</v>
      </c>
      <c r="H49" s="3">
        <f>SUM(H50:H53)</f>
        <v>127697097</v>
      </c>
    </row>
    <row r="50" spans="5:8" x14ac:dyDescent="0.35">
      <c r="E50" s="34" t="s">
        <v>97</v>
      </c>
      <c r="F50" s="5">
        <v>125229339</v>
      </c>
      <c r="G50" s="6">
        <v>125490996</v>
      </c>
      <c r="H50" s="7">
        <v>125229339</v>
      </c>
    </row>
    <row r="51" spans="5:8" x14ac:dyDescent="0.35">
      <c r="E51" s="34" t="s">
        <v>98</v>
      </c>
      <c r="F51" s="8">
        <v>19540967</v>
      </c>
      <c r="G51" s="9"/>
      <c r="H51" s="10">
        <v>2467758</v>
      </c>
    </row>
    <row r="52" spans="5:8" x14ac:dyDescent="0.35">
      <c r="E52" s="4"/>
      <c r="F52" s="8"/>
      <c r="G52" s="9"/>
      <c r="H52" s="10"/>
    </row>
    <row r="53" spans="5:8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12"/>
      <c r="G119" s="12"/>
      <c r="H119" s="12"/>
    </row>
    <row r="120" spans="5:8" ht="13.15" x14ac:dyDescent="0.35">
      <c r="E120" s="15" t="s">
        <v>95</v>
      </c>
      <c r="F120" s="16">
        <f>SUM(F47)</f>
        <v>144770306</v>
      </c>
      <c r="G120" s="16">
        <f>SUM(G47)</f>
        <v>125490996</v>
      </c>
      <c r="H120" s="16">
        <f>SUM(H47)</f>
        <v>127697097</v>
      </c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E1:H251"/>
  <sheetViews>
    <sheetView showGridLines="0" topLeftCell="A32" workbookViewId="0">
      <selection activeCell="H51" sqref="H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86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144284000</v>
      </c>
      <c r="G5" s="3">
        <v>150131000</v>
      </c>
      <c r="H5" s="3">
        <v>156905000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138833000</v>
      </c>
      <c r="G7" s="23">
        <f>SUM(G8:G20)</f>
        <v>134267000</v>
      </c>
      <c r="H7" s="23">
        <f>SUM(H8:H20)</f>
        <v>137033000</v>
      </c>
    </row>
    <row r="8" spans="5:8" x14ac:dyDescent="0.35">
      <c r="E8" s="24" t="s">
        <v>11</v>
      </c>
      <c r="F8" s="9">
        <v>30833000</v>
      </c>
      <c r="G8" s="9">
        <v>33223000</v>
      </c>
      <c r="H8" s="9">
        <v>34608000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>
        <v>15000000</v>
      </c>
      <c r="G11" s="9">
        <v>10000000</v>
      </c>
      <c r="H11" s="9">
        <v>10452000</v>
      </c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>
        <v>93000000</v>
      </c>
      <c r="G17" s="9">
        <v>91044000</v>
      </c>
      <c r="H17" s="9">
        <v>91973000</v>
      </c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6460000</v>
      </c>
      <c r="G21" s="3">
        <f>SUM(G22:G30)</f>
        <v>7000000</v>
      </c>
      <c r="H21" s="3">
        <f>SUM(H22:H30)</f>
        <v>2100000</v>
      </c>
    </row>
    <row r="22" spans="5:8" x14ac:dyDescent="0.35">
      <c r="E22" s="24" t="s">
        <v>25</v>
      </c>
      <c r="F22" s="25">
        <v>1900000</v>
      </c>
      <c r="G22" s="25">
        <v>2000000</v>
      </c>
      <c r="H22" s="25">
        <v>2100000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1560000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>
        <v>3000000</v>
      </c>
      <c r="G27" s="9">
        <v>5000000</v>
      </c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289577000</v>
      </c>
      <c r="G31" s="16">
        <f>+G5+G6+G7+G21</f>
        <v>291398000</v>
      </c>
      <c r="H31" s="16">
        <f>+H5+H6+H7+H21</f>
        <v>296038000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1259000</v>
      </c>
      <c r="G33" s="3">
        <f>SUM(G34:G40)</f>
        <v>696000</v>
      </c>
      <c r="H33" s="3">
        <f>SUM(H34:H40)</f>
        <v>4674000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1259000</v>
      </c>
      <c r="G35" s="9">
        <v>696000</v>
      </c>
      <c r="H35" s="9">
        <v>4674000</v>
      </c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1259000</v>
      </c>
      <c r="G43" s="29">
        <f>+G33+G41</f>
        <v>696000</v>
      </c>
      <c r="H43" s="29">
        <f>+H33+H41</f>
        <v>4674000</v>
      </c>
    </row>
    <row r="44" spans="5:8" ht="13.5" x14ac:dyDescent="0.35">
      <c r="E44" s="30" t="s">
        <v>42</v>
      </c>
      <c r="F44" s="31">
        <f>+F31+F43</f>
        <v>290836000</v>
      </c>
      <c r="G44" s="31">
        <f>+G31+G43</f>
        <v>292094000</v>
      </c>
      <c r="H44" s="31">
        <f>+H31+H43</f>
        <v>300712000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58844633</v>
      </c>
      <c r="G47" s="23">
        <f>SUM(G49+G55+G61+G67+G73+G79+G85+G91+G97+G103+G109+G115)</f>
        <v>39826162</v>
      </c>
      <c r="H47" s="23">
        <f>SUM(H49+H55+H61+H67+H73+H79+H85+H91+H97+H103+H109+H115)</f>
        <v>24757039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58844633</v>
      </c>
      <c r="G49" s="3">
        <f>SUM(G50:G53)</f>
        <v>39826162</v>
      </c>
      <c r="H49" s="3">
        <f>SUM(H50:H53)</f>
        <v>24757039</v>
      </c>
    </row>
    <row r="50" spans="5:8" x14ac:dyDescent="0.35">
      <c r="E50" s="34" t="s">
        <v>97</v>
      </c>
      <c r="F50" s="5">
        <v>30134415</v>
      </c>
      <c r="G50" s="6">
        <v>30526162</v>
      </c>
      <c r="H50" s="7">
        <v>20244349</v>
      </c>
    </row>
    <row r="51" spans="5:8" x14ac:dyDescent="0.35">
      <c r="E51" s="34" t="s">
        <v>98</v>
      </c>
      <c r="F51" s="8">
        <v>28710218</v>
      </c>
      <c r="G51" s="9">
        <v>9300000</v>
      </c>
      <c r="H51" s="10">
        <v>4512690</v>
      </c>
    </row>
    <row r="52" spans="5:8" x14ac:dyDescent="0.35">
      <c r="E52" s="4"/>
      <c r="F52" s="8"/>
      <c r="G52" s="9"/>
      <c r="H52" s="10"/>
    </row>
    <row r="53" spans="5:8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12"/>
      <c r="G119" s="12"/>
      <c r="H119" s="12"/>
    </row>
    <row r="120" spans="5:8" ht="13.15" x14ac:dyDescent="0.35">
      <c r="E120" s="15" t="s">
        <v>95</v>
      </c>
      <c r="F120" s="16">
        <f>SUM(F47)</f>
        <v>58844633</v>
      </c>
      <c r="G120" s="16">
        <f>SUM(G47)</f>
        <v>39826162</v>
      </c>
      <c r="H120" s="16">
        <f>SUM(H47)</f>
        <v>24757039</v>
      </c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E1:H251"/>
  <sheetViews>
    <sheetView showGridLines="0" topLeftCell="A34" workbookViewId="0">
      <selection activeCell="G51" sqref="G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87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627028000</v>
      </c>
      <c r="G5" s="3">
        <v>644158000</v>
      </c>
      <c r="H5" s="3">
        <v>673359000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276100000</v>
      </c>
      <c r="G7" s="23">
        <f>SUM(G8:G20)</f>
        <v>302112000</v>
      </c>
      <c r="H7" s="23">
        <f>SUM(H8:H20)</f>
        <v>306256000</v>
      </c>
    </row>
    <row r="8" spans="5:8" x14ac:dyDescent="0.35">
      <c r="E8" s="24" t="s">
        <v>11</v>
      </c>
      <c r="F8" s="9">
        <v>190684000</v>
      </c>
      <c r="G8" s="9">
        <v>207860000</v>
      </c>
      <c r="H8" s="9">
        <v>217821000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>
        <v>13416000</v>
      </c>
      <c r="G11" s="9">
        <v>6230000</v>
      </c>
      <c r="H11" s="9">
        <v>6512000</v>
      </c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>
        <v>72000000</v>
      </c>
      <c r="G17" s="9">
        <v>88022000</v>
      </c>
      <c r="H17" s="9">
        <v>81923000</v>
      </c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9108000</v>
      </c>
      <c r="G21" s="3">
        <f>SUM(G22:G30)</f>
        <v>5500000</v>
      </c>
      <c r="H21" s="3">
        <f>SUM(H22:H30)</f>
        <v>3600000</v>
      </c>
    </row>
    <row r="22" spans="5:8" x14ac:dyDescent="0.35">
      <c r="E22" s="24" t="s">
        <v>25</v>
      </c>
      <c r="F22" s="25">
        <v>3500000</v>
      </c>
      <c r="G22" s="25">
        <v>3500000</v>
      </c>
      <c r="H22" s="25">
        <v>3600000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1608000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>
        <v>4000000</v>
      </c>
      <c r="G27" s="9">
        <v>2000000</v>
      </c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912236000</v>
      </c>
      <c r="G31" s="16">
        <f>+G5+G6+G7+G21</f>
        <v>951770000</v>
      </c>
      <c r="H31" s="16">
        <f>+H5+H6+H7+H21</f>
        <v>983215000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167113000</v>
      </c>
      <c r="G33" s="3">
        <f>SUM(G34:G40)</f>
        <v>60257000</v>
      </c>
      <c r="H33" s="3">
        <f>SUM(H34:H40)</f>
        <v>18300000</v>
      </c>
    </row>
    <row r="34" spans="5:8" x14ac:dyDescent="0.35">
      <c r="E34" s="24" t="s">
        <v>19</v>
      </c>
      <c r="F34" s="9">
        <v>130000000</v>
      </c>
      <c r="G34" s="9">
        <v>30000000</v>
      </c>
      <c r="H34" s="9"/>
    </row>
    <row r="35" spans="5:8" x14ac:dyDescent="0.35">
      <c r="E35" s="24" t="s">
        <v>37</v>
      </c>
      <c r="F35" s="9">
        <v>37113000</v>
      </c>
      <c r="G35" s="9">
        <v>30257000</v>
      </c>
      <c r="H35" s="9">
        <v>18300000</v>
      </c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167113000</v>
      </c>
      <c r="G43" s="29">
        <f>+G33+G41</f>
        <v>60257000</v>
      </c>
      <c r="H43" s="29">
        <f>+H33+H41</f>
        <v>18300000</v>
      </c>
    </row>
    <row r="44" spans="5:8" ht="13.5" x14ac:dyDescent="0.35">
      <c r="E44" s="30" t="s">
        <v>42</v>
      </c>
      <c r="F44" s="31">
        <f>+F31+F43</f>
        <v>1079349000</v>
      </c>
      <c r="G44" s="31">
        <f>+G31+G43</f>
        <v>1012027000</v>
      </c>
      <c r="H44" s="31">
        <f>+H31+H43</f>
        <v>1001515000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38492450</v>
      </c>
      <c r="G47" s="23">
        <f>SUM(G49+G55+G61+G67+G73+G79+G85+G91+G97+G103+G109+G115)</f>
        <v>33022513</v>
      </c>
      <c r="H47" s="23">
        <f>SUM(H49+H55+H61+H67+H73+H79+H85+H91+H97+H103+H109+H115)</f>
        <v>35572524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38492450</v>
      </c>
      <c r="G49" s="3">
        <f>SUM(G50:G53)</f>
        <v>33022513</v>
      </c>
      <c r="H49" s="3">
        <f>SUM(H50:H53)</f>
        <v>35572524</v>
      </c>
    </row>
    <row r="50" spans="5:8" x14ac:dyDescent="0.35">
      <c r="E50" s="34" t="s">
        <v>97</v>
      </c>
      <c r="F50" s="5">
        <v>32598730</v>
      </c>
      <c r="G50" s="6">
        <v>33022513</v>
      </c>
      <c r="H50" s="7">
        <v>32462010</v>
      </c>
    </row>
    <row r="51" spans="5:8" x14ac:dyDescent="0.35">
      <c r="E51" s="34" t="s">
        <v>98</v>
      </c>
      <c r="F51" s="8">
        <v>5893720</v>
      </c>
      <c r="G51" s="9"/>
      <c r="H51" s="10">
        <v>3110514</v>
      </c>
    </row>
    <row r="52" spans="5:8" x14ac:dyDescent="0.35">
      <c r="E52" s="4"/>
      <c r="F52" s="8"/>
      <c r="G52" s="9"/>
      <c r="H52" s="10"/>
    </row>
    <row r="53" spans="5:8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12"/>
      <c r="G119" s="12"/>
      <c r="H119" s="12"/>
    </row>
    <row r="120" spans="5:8" ht="13.15" x14ac:dyDescent="0.35">
      <c r="E120" s="15" t="s">
        <v>95</v>
      </c>
      <c r="F120" s="16">
        <f>SUM(F47)</f>
        <v>38492450</v>
      </c>
      <c r="G120" s="16">
        <f>SUM(G47)</f>
        <v>33022513</v>
      </c>
      <c r="H120" s="16">
        <f>SUM(H47)</f>
        <v>35572524</v>
      </c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E1:H251"/>
  <sheetViews>
    <sheetView showGridLines="0" topLeftCell="A32" workbookViewId="0">
      <selection activeCell="G51" sqref="G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100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615561000</v>
      </c>
      <c r="G5" s="3">
        <v>612026000</v>
      </c>
      <c r="H5" s="3">
        <v>639826000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182344000</v>
      </c>
      <c r="G7" s="23">
        <f>SUM(G8:G20)</f>
        <v>182253000</v>
      </c>
      <c r="H7" s="23">
        <f>SUM(H8:H20)</f>
        <v>188838000</v>
      </c>
    </row>
    <row r="8" spans="5:8" x14ac:dyDescent="0.35">
      <c r="E8" s="24" t="s">
        <v>11</v>
      </c>
      <c r="F8" s="9">
        <v>104858000</v>
      </c>
      <c r="G8" s="9">
        <v>114095000</v>
      </c>
      <c r="H8" s="9">
        <v>119452000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>
        <v>34886000</v>
      </c>
      <c r="G11" s="9">
        <v>27158000</v>
      </c>
      <c r="H11" s="9">
        <v>28386000</v>
      </c>
    </row>
    <row r="12" spans="5:8" x14ac:dyDescent="0.35">
      <c r="E12" s="24" t="s">
        <v>15</v>
      </c>
      <c r="F12" s="9">
        <v>42600000</v>
      </c>
      <c r="G12" s="9">
        <v>41000000</v>
      </c>
      <c r="H12" s="9">
        <v>41000000</v>
      </c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7599000</v>
      </c>
      <c r="G21" s="3">
        <f>SUM(G22:G30)</f>
        <v>6600000</v>
      </c>
      <c r="H21" s="3">
        <f>SUM(H22:H30)</f>
        <v>2700000</v>
      </c>
    </row>
    <row r="22" spans="5:8" x14ac:dyDescent="0.35">
      <c r="E22" s="24" t="s">
        <v>25</v>
      </c>
      <c r="F22" s="25">
        <v>2500000</v>
      </c>
      <c r="G22" s="25">
        <v>2600000</v>
      </c>
      <c r="H22" s="25">
        <v>2700000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2099000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>
        <v>3000000</v>
      </c>
      <c r="G27" s="9">
        <v>4000000</v>
      </c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805504000</v>
      </c>
      <c r="G31" s="16">
        <f>+G5+G6+G7+G21</f>
        <v>800879000</v>
      </c>
      <c r="H31" s="16">
        <f>+H5+H6+H7+H21</f>
        <v>831364000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16667000</v>
      </c>
      <c r="G33" s="3">
        <f>SUM(G34:G40)</f>
        <v>7280000</v>
      </c>
      <c r="H33" s="3">
        <f>SUM(H34:H40)</f>
        <v>35153000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12167000</v>
      </c>
      <c r="G35" s="9">
        <v>5280000</v>
      </c>
      <c r="H35" s="9">
        <v>33153000</v>
      </c>
    </row>
    <row r="36" spans="5:8" x14ac:dyDescent="0.35">
      <c r="E36" s="24" t="s">
        <v>38</v>
      </c>
      <c r="F36" s="9">
        <v>4500000</v>
      </c>
      <c r="G36" s="9">
        <v>2000000</v>
      </c>
      <c r="H36" s="9">
        <v>2000000</v>
      </c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16667000</v>
      </c>
      <c r="G43" s="29">
        <f>+G33+G41</f>
        <v>7280000</v>
      </c>
      <c r="H43" s="29">
        <f>+H33+H41</f>
        <v>35153000</v>
      </c>
    </row>
    <row r="44" spans="5:8" ht="13.5" x14ac:dyDescent="0.35">
      <c r="E44" s="30" t="s">
        <v>42</v>
      </c>
      <c r="F44" s="31">
        <f>+F31+F43</f>
        <v>822171000</v>
      </c>
      <c r="G44" s="31">
        <f>+G31+G43</f>
        <v>808159000</v>
      </c>
      <c r="H44" s="31">
        <f>+H31+H43</f>
        <v>866517000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65275056</v>
      </c>
      <c r="G47" s="23">
        <f>SUM(G49+G55+G61+G67+G73+G79+G85+G91+G97+G103+G109+G115)</f>
        <v>58510446</v>
      </c>
      <c r="H47" s="23">
        <f>SUM(H49+H55+H61+H67+H73+H79+H85+H91+H97+H103+H109+H115)</f>
        <v>56766966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65275056</v>
      </c>
      <c r="G49" s="3">
        <f>SUM(G50:G53)</f>
        <v>58510446</v>
      </c>
      <c r="H49" s="3">
        <f>SUM(H50:H53)</f>
        <v>56766966</v>
      </c>
    </row>
    <row r="50" spans="5:8" x14ac:dyDescent="0.35">
      <c r="E50" s="34" t="s">
        <v>97</v>
      </c>
      <c r="F50" s="5">
        <v>57759572</v>
      </c>
      <c r="G50" s="6">
        <v>58510446</v>
      </c>
      <c r="H50" s="7">
        <v>54693290</v>
      </c>
    </row>
    <row r="51" spans="5:8" x14ac:dyDescent="0.35">
      <c r="E51" s="34" t="s">
        <v>98</v>
      </c>
      <c r="F51" s="8">
        <v>7515484</v>
      </c>
      <c r="G51" s="9"/>
      <c r="H51" s="10">
        <v>2073676</v>
      </c>
    </row>
    <row r="52" spans="5:8" x14ac:dyDescent="0.35">
      <c r="E52" s="4"/>
      <c r="F52" s="8"/>
      <c r="G52" s="9"/>
      <c r="H52" s="10"/>
    </row>
    <row r="53" spans="5:8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12"/>
      <c r="G119" s="12"/>
      <c r="H119" s="12"/>
    </row>
    <row r="120" spans="5:8" ht="13.15" x14ac:dyDescent="0.35">
      <c r="E120" s="15" t="s">
        <v>95</v>
      </c>
      <c r="F120" s="16">
        <f>SUM(F47)</f>
        <v>65275056</v>
      </c>
      <c r="G120" s="16">
        <f>SUM(G47)</f>
        <v>58510446</v>
      </c>
      <c r="H120" s="16">
        <f>SUM(H47)</f>
        <v>56766966</v>
      </c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E1:H251"/>
  <sheetViews>
    <sheetView showGridLines="0" topLeftCell="A35" workbookViewId="0">
      <selection activeCell="G51" sqref="G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89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201450000</v>
      </c>
      <c r="G5" s="3">
        <v>200603000</v>
      </c>
      <c r="H5" s="3">
        <v>209670000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47211000</v>
      </c>
      <c r="G7" s="23">
        <f>SUM(G8:G20)</f>
        <v>44097000</v>
      </c>
      <c r="H7" s="23">
        <f>SUM(H8:H20)</f>
        <v>46016000</v>
      </c>
    </row>
    <row r="8" spans="5:8" x14ac:dyDescent="0.35">
      <c r="E8" s="24" t="s">
        <v>11</v>
      </c>
      <c r="F8" s="9">
        <v>40786000</v>
      </c>
      <c r="G8" s="9">
        <v>44097000</v>
      </c>
      <c r="H8" s="9">
        <v>46016000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>
        <v>6425000</v>
      </c>
      <c r="G11" s="9"/>
      <c r="H11" s="9"/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4629000</v>
      </c>
      <c r="G21" s="3">
        <f>SUM(G22:G30)</f>
        <v>3000000</v>
      </c>
      <c r="H21" s="3">
        <f>SUM(H22:H30)</f>
        <v>3100000</v>
      </c>
    </row>
    <row r="22" spans="5:8" x14ac:dyDescent="0.35">
      <c r="E22" s="24" t="s">
        <v>25</v>
      </c>
      <c r="F22" s="25">
        <v>3000000</v>
      </c>
      <c r="G22" s="25">
        <v>3000000</v>
      </c>
      <c r="H22" s="25">
        <v>3100000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1629000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/>
      <c r="G27" s="9"/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253290000</v>
      </c>
      <c r="G31" s="16">
        <f>+G5+G6+G7+G21</f>
        <v>247700000</v>
      </c>
      <c r="H31" s="16">
        <f>+H5+H6+H7+H21</f>
        <v>258786000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7280000</v>
      </c>
      <c r="G33" s="3">
        <f>SUM(G34:G40)</f>
        <v>4803000</v>
      </c>
      <c r="H33" s="3">
        <f>SUM(H34:H40)</f>
        <v>8965000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7280000</v>
      </c>
      <c r="G35" s="9">
        <v>4803000</v>
      </c>
      <c r="H35" s="9">
        <v>8965000</v>
      </c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7280000</v>
      </c>
      <c r="G43" s="29">
        <f>+G33+G41</f>
        <v>4803000</v>
      </c>
      <c r="H43" s="29">
        <f>+H33+H41</f>
        <v>8965000</v>
      </c>
    </row>
    <row r="44" spans="5:8" ht="13.5" x14ac:dyDescent="0.35">
      <c r="E44" s="30" t="s">
        <v>42</v>
      </c>
      <c r="F44" s="31">
        <f>+F31+F43</f>
        <v>260570000</v>
      </c>
      <c r="G44" s="31">
        <f>+G31+G43</f>
        <v>252503000</v>
      </c>
      <c r="H44" s="31">
        <f>+H31+H43</f>
        <v>267751000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42213469</v>
      </c>
      <c r="G47" s="23">
        <f>SUM(G49+G55+G61+G67+G73+G79+G85+G91+G97+G103+G109+G115)</f>
        <v>42762244</v>
      </c>
      <c r="H47" s="23">
        <f>SUM(H49+H55+H61+H67+H73+H79+H85+H91+H97+H103+H109+H115)</f>
        <v>31385969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42213469</v>
      </c>
      <c r="G49" s="3">
        <f>SUM(G50:G53)</f>
        <v>42762244</v>
      </c>
      <c r="H49" s="3">
        <f>SUM(H50:H53)</f>
        <v>31385969</v>
      </c>
    </row>
    <row r="50" spans="5:8" x14ac:dyDescent="0.35">
      <c r="E50" s="34" t="s">
        <v>97</v>
      </c>
      <c r="F50" s="5">
        <v>42213469</v>
      </c>
      <c r="G50" s="6">
        <v>42762244</v>
      </c>
      <c r="H50" s="7">
        <v>30213469</v>
      </c>
    </row>
    <row r="51" spans="5:8" x14ac:dyDescent="0.35">
      <c r="E51" s="34" t="s">
        <v>98</v>
      </c>
      <c r="F51" s="8" t="s">
        <v>99</v>
      </c>
      <c r="G51" s="8"/>
      <c r="H51" s="10">
        <v>1172500</v>
      </c>
    </row>
    <row r="52" spans="5:8" x14ac:dyDescent="0.35">
      <c r="E52" s="4"/>
      <c r="F52" s="8"/>
      <c r="G52" s="9"/>
      <c r="H52" s="10"/>
    </row>
    <row r="53" spans="5:8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12"/>
      <c r="G119" s="12"/>
      <c r="H119" s="12"/>
    </row>
    <row r="120" spans="5:8" ht="13.15" x14ac:dyDescent="0.35">
      <c r="E120" s="15" t="s">
        <v>95</v>
      </c>
      <c r="F120" s="16">
        <f>SUM(F47)</f>
        <v>42213469</v>
      </c>
      <c r="G120" s="16">
        <f>SUM(G47)</f>
        <v>42762244</v>
      </c>
      <c r="H120" s="16">
        <f>SUM(H47)</f>
        <v>31385969</v>
      </c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E1:H251"/>
  <sheetViews>
    <sheetView showGridLines="0" topLeftCell="A38" workbookViewId="0">
      <selection activeCell="G51" sqref="G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90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375890000</v>
      </c>
      <c r="G5" s="3">
        <v>373396000</v>
      </c>
      <c r="H5" s="3">
        <v>390275000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88090000</v>
      </c>
      <c r="G7" s="23">
        <f>SUM(G8:G20)</f>
        <v>78600000</v>
      </c>
      <c r="H7" s="23">
        <f>SUM(H8:H20)</f>
        <v>82195000</v>
      </c>
    </row>
    <row r="8" spans="5:8" x14ac:dyDescent="0.35">
      <c r="E8" s="24" t="s">
        <v>11</v>
      </c>
      <c r="F8" s="9">
        <v>67807000</v>
      </c>
      <c r="G8" s="9">
        <v>73617000</v>
      </c>
      <c r="H8" s="9">
        <v>76986000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>
        <v>20283000</v>
      </c>
      <c r="G11" s="9">
        <v>4983000</v>
      </c>
      <c r="H11" s="9">
        <v>5209000</v>
      </c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9662000</v>
      </c>
      <c r="G21" s="3">
        <f>SUM(G22:G30)</f>
        <v>2800000</v>
      </c>
      <c r="H21" s="3">
        <f>SUM(H22:H30)</f>
        <v>6900000</v>
      </c>
    </row>
    <row r="22" spans="5:8" x14ac:dyDescent="0.35">
      <c r="E22" s="24" t="s">
        <v>25</v>
      </c>
      <c r="F22" s="25">
        <v>2800000</v>
      </c>
      <c r="G22" s="25">
        <v>2800000</v>
      </c>
      <c r="H22" s="25">
        <v>2900000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2862000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>
        <v>4000000</v>
      </c>
      <c r="G27" s="9"/>
      <c r="H27" s="9">
        <v>4000000</v>
      </c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473642000</v>
      </c>
      <c r="G31" s="16">
        <f>+G5+G6+G7+G21</f>
        <v>454796000</v>
      </c>
      <c r="H31" s="16">
        <f>+H5+H6+H7+H21</f>
        <v>479370000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21387000</v>
      </c>
      <c r="G33" s="3">
        <f>SUM(G34:G40)</f>
        <v>9106000</v>
      </c>
      <c r="H33" s="3">
        <f>SUM(H34:H40)</f>
        <v>10838000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21387000</v>
      </c>
      <c r="G35" s="9">
        <v>9106000</v>
      </c>
      <c r="H35" s="9">
        <v>10838000</v>
      </c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21387000</v>
      </c>
      <c r="G43" s="29">
        <f>+G33+G41</f>
        <v>9106000</v>
      </c>
      <c r="H43" s="29">
        <f>+H33+H41</f>
        <v>10838000</v>
      </c>
    </row>
    <row r="44" spans="5:8" ht="13.5" x14ac:dyDescent="0.35">
      <c r="E44" s="30" t="s">
        <v>42</v>
      </c>
      <c r="F44" s="31">
        <f>+F31+F43</f>
        <v>495029000</v>
      </c>
      <c r="G44" s="31">
        <f>+G31+G43</f>
        <v>463902000</v>
      </c>
      <c r="H44" s="31">
        <f>+H31+H43</f>
        <v>490208000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27251603</v>
      </c>
      <c r="G47" s="23">
        <f>SUM(G49+G55+G61+G67+G73+G79+G85+G91+G97+G103+G109+G115)</f>
        <v>26363434</v>
      </c>
      <c r="H47" s="23">
        <f>SUM(H49+H55+H61+H67+H73+H79+H85+H91+H97+H103+H109+H115)</f>
        <v>28785622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27251603</v>
      </c>
      <c r="G49" s="3">
        <f>SUM(G50:G53)</f>
        <v>26363434</v>
      </c>
      <c r="H49" s="3">
        <f>SUM(H50:H53)</f>
        <v>28785622</v>
      </c>
    </row>
    <row r="50" spans="5:8" x14ac:dyDescent="0.35">
      <c r="E50" s="34" t="s">
        <v>97</v>
      </c>
      <c r="F50" s="5">
        <v>26025108</v>
      </c>
      <c r="G50" s="6">
        <v>26363434</v>
      </c>
      <c r="H50" s="7">
        <v>25675108</v>
      </c>
    </row>
    <row r="51" spans="5:8" x14ac:dyDescent="0.35">
      <c r="E51" s="34" t="s">
        <v>98</v>
      </c>
      <c r="F51" s="8">
        <v>1226495</v>
      </c>
      <c r="G51" s="9"/>
      <c r="H51" s="10">
        <v>3110514</v>
      </c>
    </row>
    <row r="52" spans="5:8" x14ac:dyDescent="0.35">
      <c r="E52" s="4"/>
      <c r="F52" s="8"/>
      <c r="G52" s="9"/>
      <c r="H52" s="10"/>
    </row>
    <row r="53" spans="5:8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12"/>
      <c r="G119" s="12"/>
      <c r="H119" s="12"/>
    </row>
    <row r="120" spans="5:8" ht="13.15" x14ac:dyDescent="0.35">
      <c r="E120" s="15" t="s">
        <v>95</v>
      </c>
      <c r="F120" s="16">
        <f>SUM(F47)</f>
        <v>27251603</v>
      </c>
      <c r="G120" s="16">
        <f>SUM(G47)</f>
        <v>26363434</v>
      </c>
      <c r="H120" s="16">
        <f>SUM(H47)</f>
        <v>28785622</v>
      </c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E1:H251"/>
  <sheetViews>
    <sheetView showGridLines="0" topLeftCell="A25" workbookViewId="0">
      <selection activeCell="G51" sqref="G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91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361580000</v>
      </c>
      <c r="G5" s="3">
        <v>359305000</v>
      </c>
      <c r="H5" s="3">
        <v>375542000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82289000</v>
      </c>
      <c r="G7" s="23">
        <f>SUM(G8:G20)</f>
        <v>97827000</v>
      </c>
      <c r="H7" s="23">
        <f>SUM(H8:H20)</f>
        <v>102329000</v>
      </c>
    </row>
    <row r="8" spans="5:8" x14ac:dyDescent="0.35">
      <c r="E8" s="24" t="s">
        <v>11</v>
      </c>
      <c r="F8" s="9">
        <v>76853000</v>
      </c>
      <c r="G8" s="9">
        <v>83500000</v>
      </c>
      <c r="H8" s="9">
        <v>87354000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>
        <v>5436000</v>
      </c>
      <c r="G11" s="9">
        <v>14327000</v>
      </c>
      <c r="H11" s="9">
        <v>14975000</v>
      </c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4343000</v>
      </c>
      <c r="G21" s="3">
        <f>SUM(G22:G30)</f>
        <v>2000000</v>
      </c>
      <c r="H21" s="3">
        <f>SUM(H22:H30)</f>
        <v>2200000</v>
      </c>
    </row>
    <row r="22" spans="5:8" x14ac:dyDescent="0.35">
      <c r="E22" s="24" t="s">
        <v>25</v>
      </c>
      <c r="F22" s="25">
        <v>1900000</v>
      </c>
      <c r="G22" s="25">
        <v>2000000</v>
      </c>
      <c r="H22" s="25">
        <v>2200000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2443000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/>
      <c r="G27" s="9"/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448212000</v>
      </c>
      <c r="G31" s="16">
        <f>+G5+G6+G7+G21</f>
        <v>459132000</v>
      </c>
      <c r="H31" s="16">
        <f>+H5+H6+H7+H21</f>
        <v>480071000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13882000</v>
      </c>
      <c r="G33" s="3">
        <f>SUM(G34:G40)</f>
        <v>5538000</v>
      </c>
      <c r="H33" s="3">
        <f>SUM(H34:H40)</f>
        <v>12980000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13882000</v>
      </c>
      <c r="G35" s="9">
        <v>5538000</v>
      </c>
      <c r="H35" s="9">
        <v>12980000</v>
      </c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13882000</v>
      </c>
      <c r="G43" s="29">
        <f>+G33+G41</f>
        <v>5538000</v>
      </c>
      <c r="H43" s="29">
        <f>+H33+H41</f>
        <v>12980000</v>
      </c>
    </row>
    <row r="44" spans="5:8" ht="13.5" x14ac:dyDescent="0.35">
      <c r="E44" s="30" t="s">
        <v>42</v>
      </c>
      <c r="F44" s="31">
        <f>+F31+F43</f>
        <v>462094000</v>
      </c>
      <c r="G44" s="31">
        <f>+G31+G43</f>
        <v>464670000</v>
      </c>
      <c r="H44" s="31">
        <f>+H31+H43</f>
        <v>493051000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24264447</v>
      </c>
      <c r="G47" s="23">
        <f>SUM(G49+G55+G61+G67+G73+G79+G85+G91+G97+G103+G109+G115)</f>
        <v>24579885</v>
      </c>
      <c r="H47" s="23">
        <f>SUM(H49+H55+H61+H67+H73+H79+H85+H91+H97+H103+H109+H115)</f>
        <v>25436947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24264447</v>
      </c>
      <c r="G49" s="3">
        <f>SUM(G50:G53)</f>
        <v>24579885</v>
      </c>
      <c r="H49" s="3">
        <f>SUM(H50:H53)</f>
        <v>25436947</v>
      </c>
    </row>
    <row r="50" spans="5:8" x14ac:dyDescent="0.35">
      <c r="E50" s="34" t="s">
        <v>97</v>
      </c>
      <c r="F50" s="5">
        <v>24264447</v>
      </c>
      <c r="G50" s="6">
        <v>24579885</v>
      </c>
      <c r="H50" s="7">
        <v>24264447</v>
      </c>
    </row>
    <row r="51" spans="5:8" x14ac:dyDescent="0.35">
      <c r="E51" s="34" t="s">
        <v>98</v>
      </c>
      <c r="F51" s="8" t="s">
        <v>99</v>
      </c>
      <c r="G51" s="8"/>
      <c r="H51" s="10">
        <v>1172500</v>
      </c>
    </row>
    <row r="52" spans="5:8" x14ac:dyDescent="0.35">
      <c r="E52" s="4"/>
      <c r="F52" s="8"/>
      <c r="G52" s="9"/>
      <c r="H52" s="10"/>
    </row>
    <row r="53" spans="5:8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12"/>
      <c r="G119" s="12"/>
      <c r="H119" s="12"/>
    </row>
    <row r="120" spans="5:8" ht="13.15" x14ac:dyDescent="0.35">
      <c r="E120" s="15" t="s">
        <v>95</v>
      </c>
      <c r="F120" s="16">
        <f>SUM(F47)</f>
        <v>24264447</v>
      </c>
      <c r="G120" s="16">
        <f>SUM(G47)</f>
        <v>24579885</v>
      </c>
      <c r="H120" s="16">
        <f>SUM(H47)</f>
        <v>25436947</v>
      </c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E1:H251"/>
  <sheetViews>
    <sheetView showGridLines="0" topLeftCell="A23" workbookViewId="0">
      <selection activeCell="J53" sqref="J53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88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162022000</v>
      </c>
      <c r="G5" s="3">
        <v>168891000</v>
      </c>
      <c r="H5" s="3">
        <v>176538000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58449000</v>
      </c>
      <c r="G7" s="23">
        <f>SUM(G8:G20)</f>
        <v>61283000</v>
      </c>
      <c r="H7" s="23">
        <f>SUM(H8:H20)</f>
        <v>64004000</v>
      </c>
    </row>
    <row r="8" spans="5:8" x14ac:dyDescent="0.35">
      <c r="E8" s="24" t="s">
        <v>11</v>
      </c>
      <c r="F8" s="9">
        <v>46449000</v>
      </c>
      <c r="G8" s="9">
        <v>50283000</v>
      </c>
      <c r="H8" s="9">
        <v>52507000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>
        <v>12000000</v>
      </c>
      <c r="G11" s="9">
        <v>11000000</v>
      </c>
      <c r="H11" s="9">
        <v>11497000</v>
      </c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8631000</v>
      </c>
      <c r="G21" s="3">
        <f>SUM(G22:G30)</f>
        <v>7600000</v>
      </c>
      <c r="H21" s="3">
        <f>SUM(H22:H30)</f>
        <v>2700000</v>
      </c>
    </row>
    <row r="22" spans="5:8" x14ac:dyDescent="0.35">
      <c r="E22" s="24" t="s">
        <v>25</v>
      </c>
      <c r="F22" s="25">
        <v>2600000</v>
      </c>
      <c r="G22" s="25">
        <v>2600000</v>
      </c>
      <c r="H22" s="25">
        <v>2700000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2031000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>
        <v>4000000</v>
      </c>
      <c r="G27" s="9">
        <v>5000000</v>
      </c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229102000</v>
      </c>
      <c r="G31" s="16">
        <f>+G5+G6+G7+G21</f>
        <v>237774000</v>
      </c>
      <c r="H31" s="16">
        <f>+H5+H6+H7+H21</f>
        <v>243242000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123300000</v>
      </c>
      <c r="G33" s="3">
        <f>SUM(G34:G40)</f>
        <v>108052000</v>
      </c>
      <c r="H33" s="3">
        <f>SUM(H34:H40)</f>
        <v>115945000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/>
      <c r="G35" s="9"/>
      <c r="H35" s="9">
        <v>2490000</v>
      </c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>
        <v>123300000</v>
      </c>
      <c r="G38" s="9">
        <v>108052000</v>
      </c>
      <c r="H38" s="9">
        <v>113455000</v>
      </c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123300000</v>
      </c>
      <c r="G43" s="29">
        <f>+G33+G41</f>
        <v>108052000</v>
      </c>
      <c r="H43" s="29">
        <f>+H33+H41</f>
        <v>115945000</v>
      </c>
    </row>
    <row r="44" spans="5:8" ht="13.5" x14ac:dyDescent="0.35">
      <c r="E44" s="30" t="s">
        <v>42</v>
      </c>
      <c r="F44" s="31">
        <f>+F31+F43</f>
        <v>352402000</v>
      </c>
      <c r="G44" s="31">
        <f>+G31+G43</f>
        <v>345826000</v>
      </c>
      <c r="H44" s="31">
        <f>+H31+H43</f>
        <v>359187000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64454594</v>
      </c>
      <c r="G47" s="23">
        <f>SUM(G49+G55+G61+G67+G73+G79+G85+G91+G97+G103+G109+G115)</f>
        <v>40483557</v>
      </c>
      <c r="H47" s="23">
        <f>SUM(H49+H55+H61+H67+H73+H79+H85+H91+H97+H103+H109+H115)</f>
        <v>40719723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64454594</v>
      </c>
      <c r="G49" s="3">
        <f>SUM(G50:G53)</f>
        <v>40483557</v>
      </c>
      <c r="H49" s="3">
        <f>SUM(H50:H53)</f>
        <v>40719723</v>
      </c>
    </row>
    <row r="50" spans="5:8" x14ac:dyDescent="0.35">
      <c r="E50" s="34" t="s">
        <v>97</v>
      </c>
      <c r="F50" s="5">
        <v>38976858</v>
      </c>
      <c r="G50" s="6">
        <v>39483557</v>
      </c>
      <c r="H50" s="7">
        <v>38976858</v>
      </c>
    </row>
    <row r="51" spans="5:8" x14ac:dyDescent="0.35">
      <c r="E51" s="34" t="s">
        <v>98</v>
      </c>
      <c r="F51" s="8">
        <v>25477736</v>
      </c>
      <c r="G51" s="9">
        <v>1000000</v>
      </c>
      <c r="H51" s="10">
        <v>1742865</v>
      </c>
    </row>
    <row r="52" spans="5:8" x14ac:dyDescent="0.35">
      <c r="E52" s="4"/>
      <c r="F52" s="8"/>
      <c r="G52" s="9"/>
      <c r="H52" s="10"/>
    </row>
    <row r="53" spans="5:8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12"/>
      <c r="G119" s="12"/>
      <c r="H119" s="12"/>
    </row>
    <row r="120" spans="5:8" ht="13.15" x14ac:dyDescent="0.35">
      <c r="E120" s="15" t="s">
        <v>95</v>
      </c>
      <c r="F120" s="16">
        <f>SUM(F47)</f>
        <v>64454594</v>
      </c>
      <c r="G120" s="16">
        <f>SUM(G47)</f>
        <v>40483557</v>
      </c>
      <c r="H120" s="16">
        <f>SUM(H47)</f>
        <v>40719723</v>
      </c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H250"/>
  <sheetViews>
    <sheetView showGridLines="0" topLeftCell="A31" workbookViewId="0">
      <selection activeCell="E48" sqref="E48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55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1567856000</v>
      </c>
      <c r="G5" s="3">
        <v>1668368000</v>
      </c>
      <c r="H5" s="3">
        <v>1743836000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701203000</v>
      </c>
      <c r="G7" s="23">
        <f>SUM(G8:G20)</f>
        <v>768396000</v>
      </c>
      <c r="H7" s="23">
        <f>SUM(H8:H20)</f>
        <v>798453000</v>
      </c>
    </row>
    <row r="8" spans="5:8" x14ac:dyDescent="0.35">
      <c r="E8" s="24" t="s">
        <v>11</v>
      </c>
      <c r="F8" s="9">
        <v>616348000</v>
      </c>
      <c r="G8" s="9">
        <v>672901000</v>
      </c>
      <c r="H8" s="9">
        <v>705697000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/>
      <c r="G11" s="9"/>
      <c r="H11" s="9"/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>
        <v>2638000</v>
      </c>
      <c r="G14" s="25">
        <v>2758000</v>
      </c>
      <c r="H14" s="25">
        <v>2882000</v>
      </c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>
        <v>82217000</v>
      </c>
      <c r="G17" s="9">
        <v>92737000</v>
      </c>
      <c r="H17" s="9">
        <v>89874000</v>
      </c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11357000</v>
      </c>
      <c r="G21" s="3">
        <f>SUM(G22:G30)</f>
        <v>8000000</v>
      </c>
      <c r="H21" s="3">
        <f>SUM(H22:H30)</f>
        <v>8100000</v>
      </c>
    </row>
    <row r="22" spans="5:8" x14ac:dyDescent="0.35">
      <c r="E22" s="24" t="s">
        <v>25</v>
      </c>
      <c r="F22" s="25">
        <v>3000000</v>
      </c>
      <c r="G22" s="25">
        <v>3000000</v>
      </c>
      <c r="H22" s="25">
        <v>3100000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3557000</v>
      </c>
      <c r="G24" s="9"/>
      <c r="H24" s="9"/>
    </row>
    <row r="25" spans="5:8" x14ac:dyDescent="0.35">
      <c r="E25" s="24" t="s">
        <v>28</v>
      </c>
      <c r="F25" s="9">
        <v>4800000</v>
      </c>
      <c r="G25" s="9">
        <v>5000000</v>
      </c>
      <c r="H25" s="9">
        <v>5000000</v>
      </c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/>
      <c r="G27" s="9"/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2280416000</v>
      </c>
      <c r="G31" s="16">
        <f>+G5+G6+G7+G21</f>
        <v>2444764000</v>
      </c>
      <c r="H31" s="16">
        <f>+H5+H6+H7+H21</f>
        <v>2550389000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113170000</v>
      </c>
      <c r="G33" s="3">
        <f>SUM(G34:G40)</f>
        <v>235800000</v>
      </c>
      <c r="H33" s="3">
        <f>SUM(H34:H40)</f>
        <v>255800000</v>
      </c>
    </row>
    <row r="34" spans="5:8" x14ac:dyDescent="0.35">
      <c r="E34" s="24" t="s">
        <v>19</v>
      </c>
      <c r="F34" s="9">
        <v>113170000</v>
      </c>
      <c r="G34" s="9">
        <v>235800000</v>
      </c>
      <c r="H34" s="9">
        <v>255800000</v>
      </c>
    </row>
    <row r="35" spans="5:8" x14ac:dyDescent="0.35">
      <c r="E35" s="24" t="s">
        <v>37</v>
      </c>
      <c r="F35" s="9"/>
      <c r="G35" s="9"/>
      <c r="H35" s="9"/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113170000</v>
      </c>
      <c r="G43" s="29">
        <f>+G33+G41</f>
        <v>235800000</v>
      </c>
      <c r="H43" s="29">
        <f>+H33+H41</f>
        <v>255800000</v>
      </c>
    </row>
    <row r="44" spans="5:8" ht="13.5" x14ac:dyDescent="0.35">
      <c r="E44" s="30" t="s">
        <v>42</v>
      </c>
      <c r="F44" s="31">
        <f>+F31+F43</f>
        <v>2393586000</v>
      </c>
      <c r="G44" s="31">
        <f>+G31+G43</f>
        <v>2680564000</v>
      </c>
      <c r="H44" s="31">
        <f>+H31+H43</f>
        <v>2806189000</v>
      </c>
    </row>
    <row r="45" spans="5:8" ht="13.15" x14ac:dyDescent="0.35">
      <c r="E45" s="2" t="s">
        <v>92</v>
      </c>
      <c r="F45" s="3"/>
      <c r="G45" s="3"/>
      <c r="H45" s="3"/>
    </row>
    <row r="46" spans="5:8" ht="13.15" x14ac:dyDescent="0.35">
      <c r="E46" s="2" t="s">
        <v>93</v>
      </c>
      <c r="F46" s="23">
        <f>SUM(F48+F54+F60+F66+F72+F78+F84+F90+F96+F102+F108+F114)</f>
        <v>0</v>
      </c>
      <c r="G46" s="23">
        <f>SUM(G48+G54+G60+G66+G72+G78+G84+G90+G96+G102+G108+G114)</f>
        <v>0</v>
      </c>
      <c r="H46" s="23">
        <f>SUM(H48+H54+H60+H66+H72+H78+H84+H90+H96+H102+H108+H114)</f>
        <v>0</v>
      </c>
    </row>
    <row r="47" spans="5:8" ht="13.15" x14ac:dyDescent="0.35">
      <c r="E47" s="32" t="s">
        <v>94</v>
      </c>
      <c r="F47" s="3"/>
      <c r="G47" s="3"/>
      <c r="H47" s="3"/>
    </row>
    <row r="48" spans="5:8" ht="13.15" x14ac:dyDescent="0.35">
      <c r="E48" s="33" t="s">
        <v>96</v>
      </c>
      <c r="F48" s="3">
        <f>SUM(F49:F52)</f>
        <v>0</v>
      </c>
      <c r="G48" s="3">
        <f>SUM(G49:G52)</f>
        <v>0</v>
      </c>
      <c r="H48" s="3">
        <f>SUM(H49:H52)</f>
        <v>0</v>
      </c>
    </row>
    <row r="49" spans="5:8" x14ac:dyDescent="0.35">
      <c r="E49" s="34" t="s">
        <v>97</v>
      </c>
      <c r="F49" s="5"/>
      <c r="G49" s="6"/>
      <c r="H49" s="7"/>
    </row>
    <row r="50" spans="5:8" x14ac:dyDescent="0.35">
      <c r="E50" s="34" t="s">
        <v>98</v>
      </c>
      <c r="F50" s="8"/>
      <c r="G50" s="9"/>
      <c r="H50" s="10"/>
    </row>
    <row r="51" spans="5:8" x14ac:dyDescent="0.35">
      <c r="E51" s="4"/>
      <c r="F51" s="8"/>
      <c r="G51" s="9"/>
      <c r="H51" s="10"/>
    </row>
    <row r="52" spans="5:8" x14ac:dyDescent="0.35">
      <c r="E52" s="4"/>
      <c r="F52" s="11"/>
      <c r="G52" s="12"/>
      <c r="H52" s="13"/>
    </row>
    <row r="53" spans="5:8" x14ac:dyDescent="0.35">
      <c r="F53" s="14"/>
      <c r="G53" s="14"/>
      <c r="H53" s="14"/>
    </row>
    <row r="54" spans="5:8" ht="13.15" x14ac:dyDescent="0.35">
      <c r="E54" s="2"/>
      <c r="F54" s="3">
        <f>SUM(F55:F58)</f>
        <v>0</v>
      </c>
      <c r="G54" s="3">
        <f>SUM(G55:G58)</f>
        <v>0</v>
      </c>
      <c r="H54" s="3">
        <f>SUM(H55:H58)</f>
        <v>0</v>
      </c>
    </row>
    <row r="55" spans="5:8" x14ac:dyDescent="0.35">
      <c r="E55" s="4"/>
      <c r="F55" s="5"/>
      <c r="G55" s="6"/>
      <c r="H55" s="7"/>
    </row>
    <row r="56" spans="5:8" x14ac:dyDescent="0.35">
      <c r="E56" s="4"/>
      <c r="F56" s="8"/>
      <c r="G56" s="9"/>
      <c r="H56" s="10"/>
    </row>
    <row r="57" spans="5:8" x14ac:dyDescent="0.35">
      <c r="E57" s="4"/>
      <c r="F57" s="8"/>
      <c r="G57" s="9"/>
      <c r="H57" s="10"/>
    </row>
    <row r="58" spans="5:8" x14ac:dyDescent="0.35">
      <c r="E58" s="4"/>
      <c r="F58" s="11"/>
      <c r="G58" s="12"/>
      <c r="H58" s="13"/>
    </row>
    <row r="59" spans="5:8" x14ac:dyDescent="0.35">
      <c r="F59" s="14"/>
      <c r="G59" s="14"/>
      <c r="H59" s="14"/>
    </row>
    <row r="60" spans="5:8" ht="13.15" x14ac:dyDescent="0.35">
      <c r="E60" s="2"/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35">
      <c r="E61" s="4"/>
      <c r="F61" s="5"/>
      <c r="G61" s="6"/>
      <c r="H61" s="7"/>
    </row>
    <row r="62" spans="5:8" x14ac:dyDescent="0.35">
      <c r="E62" s="4"/>
      <c r="F62" s="8"/>
      <c r="G62" s="9"/>
      <c r="H62" s="10"/>
    </row>
    <row r="63" spans="5:8" x14ac:dyDescent="0.35">
      <c r="E63" s="4"/>
      <c r="F63" s="8"/>
      <c r="G63" s="9"/>
      <c r="H63" s="10"/>
    </row>
    <row r="64" spans="5:8" x14ac:dyDescent="0.35">
      <c r="E64" s="4"/>
      <c r="F64" s="11"/>
      <c r="G64" s="12"/>
      <c r="H64" s="13"/>
    </row>
    <row r="65" spans="5:8" x14ac:dyDescent="0.35">
      <c r="F65" s="14"/>
      <c r="G65" s="14"/>
      <c r="H65" s="14"/>
    </row>
    <row r="66" spans="5:8" ht="13.15" x14ac:dyDescent="0.35">
      <c r="E66" s="2"/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35">
      <c r="E67" s="4"/>
      <c r="F67" s="5"/>
      <c r="G67" s="6"/>
      <c r="H67" s="7"/>
    </row>
    <row r="68" spans="5:8" x14ac:dyDescent="0.35">
      <c r="E68" s="4"/>
      <c r="F68" s="8"/>
      <c r="G68" s="9"/>
      <c r="H68" s="10"/>
    </row>
    <row r="69" spans="5:8" x14ac:dyDescent="0.35">
      <c r="E69" s="4"/>
      <c r="F69" s="8"/>
      <c r="G69" s="9"/>
      <c r="H69" s="10"/>
    </row>
    <row r="70" spans="5:8" x14ac:dyDescent="0.35">
      <c r="E70" s="4"/>
      <c r="F70" s="11"/>
      <c r="G70" s="12"/>
      <c r="H70" s="13"/>
    </row>
    <row r="71" spans="5:8" x14ac:dyDescent="0.35">
      <c r="F71" s="14"/>
      <c r="G71" s="14"/>
      <c r="H71" s="14"/>
    </row>
    <row r="72" spans="5:8" ht="13.15" x14ac:dyDescent="0.35">
      <c r="E72" s="2"/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35">
      <c r="E73" s="4"/>
      <c r="F73" s="5"/>
      <c r="G73" s="6"/>
      <c r="H73" s="7"/>
    </row>
    <row r="74" spans="5:8" x14ac:dyDescent="0.35">
      <c r="E74" s="4"/>
      <c r="F74" s="8"/>
      <c r="G74" s="9"/>
      <c r="H74" s="10"/>
    </row>
    <row r="75" spans="5:8" x14ac:dyDescent="0.35">
      <c r="E75" s="4"/>
      <c r="F75" s="8"/>
      <c r="G75" s="9"/>
      <c r="H75" s="10"/>
    </row>
    <row r="76" spans="5:8" x14ac:dyDescent="0.35">
      <c r="E76" s="4"/>
      <c r="F76" s="11"/>
      <c r="G76" s="12"/>
      <c r="H76" s="13"/>
    </row>
    <row r="77" spans="5:8" x14ac:dyDescent="0.35">
      <c r="F77" s="14"/>
      <c r="G77" s="14"/>
      <c r="H77" s="14"/>
    </row>
    <row r="78" spans="5:8" ht="13.15" x14ac:dyDescent="0.35">
      <c r="E78" s="2"/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35">
      <c r="E79" s="4"/>
      <c r="F79" s="5"/>
      <c r="G79" s="6"/>
      <c r="H79" s="7"/>
    </row>
    <row r="80" spans="5:8" x14ac:dyDescent="0.35">
      <c r="E80" s="4"/>
      <c r="F80" s="8"/>
      <c r="G80" s="9"/>
      <c r="H80" s="10"/>
    </row>
    <row r="81" spans="5:8" x14ac:dyDescent="0.35">
      <c r="E81" s="4"/>
      <c r="F81" s="8"/>
      <c r="G81" s="9"/>
      <c r="H81" s="10"/>
    </row>
    <row r="82" spans="5:8" x14ac:dyDescent="0.35">
      <c r="E82" s="4"/>
      <c r="F82" s="11"/>
      <c r="G82" s="12"/>
      <c r="H82" s="13"/>
    </row>
    <row r="83" spans="5:8" x14ac:dyDescent="0.35">
      <c r="F83" s="14"/>
      <c r="G83" s="14"/>
      <c r="H83" s="14"/>
    </row>
    <row r="84" spans="5:8" ht="13.15" x14ac:dyDescent="0.35">
      <c r="E84" s="2"/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35">
      <c r="E85" s="4"/>
      <c r="F85" s="5"/>
      <c r="G85" s="6"/>
      <c r="H85" s="7"/>
    </row>
    <row r="86" spans="5:8" x14ac:dyDescent="0.35">
      <c r="E86" s="4"/>
      <c r="F86" s="8"/>
      <c r="G86" s="9"/>
      <c r="H86" s="10"/>
    </row>
    <row r="87" spans="5:8" x14ac:dyDescent="0.35">
      <c r="E87" s="4"/>
      <c r="F87" s="8"/>
      <c r="G87" s="9"/>
      <c r="H87" s="10"/>
    </row>
    <row r="88" spans="5:8" x14ac:dyDescent="0.35">
      <c r="E88" s="4"/>
      <c r="F88" s="11"/>
      <c r="G88" s="12"/>
      <c r="H88" s="13"/>
    </row>
    <row r="89" spans="5:8" x14ac:dyDescent="0.35">
      <c r="F89" s="14"/>
      <c r="G89" s="14"/>
      <c r="H89" s="14"/>
    </row>
    <row r="90" spans="5:8" ht="13.15" x14ac:dyDescent="0.35">
      <c r="E90" s="2"/>
      <c r="F90" s="3">
        <f>SUM(F91:F94)</f>
        <v>0</v>
      </c>
      <c r="G90" s="3">
        <f>SUM(G91:G94)</f>
        <v>0</v>
      </c>
      <c r="H90" s="3">
        <f>SUM(H91:H94)</f>
        <v>0</v>
      </c>
    </row>
    <row r="91" spans="5:8" x14ac:dyDescent="0.35">
      <c r="E91" s="4"/>
      <c r="F91" s="5"/>
      <c r="G91" s="6"/>
      <c r="H91" s="7"/>
    </row>
    <row r="92" spans="5:8" x14ac:dyDescent="0.35">
      <c r="E92" s="4"/>
      <c r="F92" s="8"/>
      <c r="G92" s="9"/>
      <c r="H92" s="10"/>
    </row>
    <row r="93" spans="5:8" x14ac:dyDescent="0.35">
      <c r="E93" s="4"/>
      <c r="F93" s="8"/>
      <c r="G93" s="9"/>
      <c r="H93" s="10"/>
    </row>
    <row r="94" spans="5:8" x14ac:dyDescent="0.35">
      <c r="E94" s="4"/>
      <c r="F94" s="11"/>
      <c r="G94" s="12"/>
      <c r="H94" s="13"/>
    </row>
    <row r="95" spans="5:8" x14ac:dyDescent="0.35">
      <c r="F95" s="14"/>
      <c r="G95" s="14"/>
      <c r="H95" s="14"/>
    </row>
    <row r="96" spans="5:8" ht="13.15" x14ac:dyDescent="0.35">
      <c r="E96" s="2"/>
      <c r="F96" s="3">
        <f>SUM(F97:F100)</f>
        <v>0</v>
      </c>
      <c r="G96" s="3">
        <f>SUM(G97:G100)</f>
        <v>0</v>
      </c>
      <c r="H96" s="3">
        <f>SUM(H97:H100)</f>
        <v>0</v>
      </c>
    </row>
    <row r="97" spans="5:8" x14ac:dyDescent="0.35">
      <c r="E97" s="4"/>
      <c r="F97" s="5"/>
      <c r="G97" s="6"/>
      <c r="H97" s="7"/>
    </row>
    <row r="98" spans="5:8" x14ac:dyDescent="0.35">
      <c r="E98" s="4"/>
      <c r="F98" s="8"/>
      <c r="G98" s="9"/>
      <c r="H98" s="10"/>
    </row>
    <row r="99" spans="5:8" x14ac:dyDescent="0.35">
      <c r="E99" s="4"/>
      <c r="F99" s="8"/>
      <c r="G99" s="9"/>
      <c r="H99" s="10"/>
    </row>
    <row r="100" spans="5:8" x14ac:dyDescent="0.35">
      <c r="E100" s="4"/>
      <c r="F100" s="11"/>
      <c r="G100" s="12"/>
      <c r="H100" s="13"/>
    </row>
    <row r="101" spans="5:8" x14ac:dyDescent="0.35">
      <c r="F101" s="14"/>
      <c r="G101" s="14"/>
      <c r="H101" s="14"/>
    </row>
    <row r="102" spans="5:8" ht="13.15" x14ac:dyDescent="0.35">
      <c r="E102" s="2"/>
      <c r="F102" s="3">
        <f>SUM(F103:F106)</f>
        <v>0</v>
      </c>
      <c r="G102" s="3">
        <f>SUM(G103:G106)</f>
        <v>0</v>
      </c>
      <c r="H102" s="3">
        <f>SUM(H103:H106)</f>
        <v>0</v>
      </c>
    </row>
    <row r="103" spans="5:8" x14ac:dyDescent="0.35">
      <c r="E103" s="4"/>
      <c r="F103" s="5"/>
      <c r="G103" s="6"/>
      <c r="H103" s="7"/>
    </row>
    <row r="104" spans="5:8" x14ac:dyDescent="0.35">
      <c r="E104" s="4"/>
      <c r="F104" s="8"/>
      <c r="G104" s="9"/>
      <c r="H104" s="10"/>
    </row>
    <row r="105" spans="5:8" x14ac:dyDescent="0.35">
      <c r="E105" s="4"/>
      <c r="F105" s="8"/>
      <c r="G105" s="9"/>
      <c r="H105" s="10"/>
    </row>
    <row r="106" spans="5:8" x14ac:dyDescent="0.35">
      <c r="E106" s="4"/>
      <c r="F106" s="11"/>
      <c r="G106" s="12"/>
      <c r="H106" s="13"/>
    </row>
    <row r="107" spans="5:8" x14ac:dyDescent="0.35">
      <c r="F107" s="14"/>
      <c r="G107" s="14"/>
      <c r="H107" s="14"/>
    </row>
    <row r="108" spans="5:8" ht="13.15" x14ac:dyDescent="0.35">
      <c r="E108" s="2"/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5:8" x14ac:dyDescent="0.35">
      <c r="E109" s="4"/>
      <c r="F109" s="5"/>
      <c r="G109" s="6"/>
      <c r="H109" s="7"/>
    </row>
    <row r="110" spans="5:8" x14ac:dyDescent="0.35">
      <c r="E110" s="4"/>
      <c r="F110" s="8"/>
      <c r="G110" s="9"/>
      <c r="H110" s="10"/>
    </row>
    <row r="111" spans="5:8" x14ac:dyDescent="0.35">
      <c r="E111" s="4"/>
      <c r="F111" s="8"/>
      <c r="G111" s="9"/>
      <c r="H111" s="10"/>
    </row>
    <row r="112" spans="5:8" x14ac:dyDescent="0.35">
      <c r="E112" s="4"/>
      <c r="F112" s="11"/>
      <c r="G112" s="12"/>
      <c r="H112" s="13"/>
    </row>
    <row r="113" spans="5:8" x14ac:dyDescent="0.35">
      <c r="F113" s="14"/>
      <c r="G113" s="14"/>
      <c r="H113" s="14"/>
    </row>
    <row r="114" spans="5:8" ht="13.15" x14ac:dyDescent="0.35">
      <c r="E114" s="2"/>
      <c r="F114" s="3">
        <f>SUM(F115:F118)</f>
        <v>0</v>
      </c>
      <c r="G114" s="3">
        <f>SUM(G115:G118)</f>
        <v>0</v>
      </c>
      <c r="H114" s="3">
        <f>SUM(H115:H118)</f>
        <v>0</v>
      </c>
    </row>
    <row r="115" spans="5:8" x14ac:dyDescent="0.35">
      <c r="E115" s="4"/>
      <c r="F115" s="5"/>
      <c r="G115" s="6"/>
      <c r="H115" s="7"/>
    </row>
    <row r="116" spans="5:8" x14ac:dyDescent="0.35">
      <c r="E116" s="4"/>
      <c r="F116" s="8"/>
      <c r="G116" s="9"/>
      <c r="H116" s="10"/>
    </row>
    <row r="117" spans="5:8" x14ac:dyDescent="0.35">
      <c r="E117" s="4"/>
      <c r="F117" s="8"/>
      <c r="G117" s="9"/>
      <c r="H117" s="10"/>
    </row>
    <row r="118" spans="5:8" x14ac:dyDescent="0.35">
      <c r="E118" s="4"/>
      <c r="F118" s="11"/>
      <c r="G118" s="12"/>
      <c r="H118" s="13"/>
    </row>
    <row r="119" spans="5:8" ht="13.15" x14ac:dyDescent="0.35">
      <c r="E119" s="15" t="s">
        <v>95</v>
      </c>
      <c r="F119" s="16">
        <f>SUM(F46)</f>
        <v>0</v>
      </c>
      <c r="G119" s="16">
        <f>SUM(G46)</f>
        <v>0</v>
      </c>
      <c r="H119" s="16">
        <f>SUM(H46)</f>
        <v>0</v>
      </c>
    </row>
    <row r="120" spans="5:8" ht="13.15" x14ac:dyDescent="0.4">
      <c r="E120" s="41" t="s">
        <v>44</v>
      </c>
      <c r="F120" s="40"/>
      <c r="G120" s="40"/>
      <c r="H120" s="40"/>
    </row>
    <row r="121" spans="5:8" ht="13.15" x14ac:dyDescent="0.4">
      <c r="E121" s="41" t="s">
        <v>44</v>
      </c>
      <c r="F121" s="40"/>
      <c r="G121" s="40"/>
      <c r="H121" s="40"/>
    </row>
    <row r="122" spans="5:8" ht="13.15" x14ac:dyDescent="0.4">
      <c r="E122" s="39" t="s">
        <v>45</v>
      </c>
      <c r="F122" s="40"/>
      <c r="G122" s="40"/>
      <c r="H122" s="40"/>
    </row>
    <row r="123" spans="5:8" ht="13.15" x14ac:dyDescent="0.4">
      <c r="E123" s="41" t="s">
        <v>44</v>
      </c>
      <c r="F123" s="40"/>
      <c r="G123" s="40"/>
      <c r="H123" s="40"/>
    </row>
    <row r="124" spans="5:8" ht="13.15" x14ac:dyDescent="0.4">
      <c r="E124" s="39" t="s">
        <v>46</v>
      </c>
      <c r="F124" s="40"/>
      <c r="G124" s="40"/>
      <c r="H124" s="40"/>
    </row>
    <row r="125" spans="5:8" x14ac:dyDescent="0.35">
      <c r="E125" s="1" t="s">
        <v>56</v>
      </c>
      <c r="F125" s="14">
        <v>111700000</v>
      </c>
      <c r="G125" s="14">
        <v>121545000</v>
      </c>
      <c r="H125" s="14">
        <v>127041000</v>
      </c>
    </row>
    <row r="126" spans="5:8" x14ac:dyDescent="0.35">
      <c r="E126" s="1" t="s">
        <v>57</v>
      </c>
      <c r="F126" s="14">
        <v>267159000</v>
      </c>
      <c r="G126" s="14">
        <v>290705000</v>
      </c>
      <c r="H126" s="14">
        <v>303851000</v>
      </c>
    </row>
    <row r="127" spans="5:8" x14ac:dyDescent="0.35">
      <c r="E127" s="1" t="s">
        <v>58</v>
      </c>
      <c r="F127" s="14">
        <v>236057000</v>
      </c>
      <c r="G127" s="14">
        <v>256862000</v>
      </c>
      <c r="H127" s="14">
        <v>268478000</v>
      </c>
    </row>
    <row r="128" spans="5:8" x14ac:dyDescent="0.35">
      <c r="E128" s="1" t="s">
        <v>59</v>
      </c>
      <c r="F128" s="14">
        <v>209399000</v>
      </c>
      <c r="G128" s="14">
        <v>227855000</v>
      </c>
      <c r="H128" s="14">
        <v>238159000</v>
      </c>
    </row>
    <row r="129" spans="5:8" ht="13.15" x14ac:dyDescent="0.4">
      <c r="E129" s="41" t="s">
        <v>44</v>
      </c>
      <c r="F129" s="40"/>
      <c r="G129" s="40"/>
      <c r="H129" s="40"/>
    </row>
    <row r="130" spans="5:8" ht="13.15" x14ac:dyDescent="0.4">
      <c r="E130" s="39" t="s">
        <v>52</v>
      </c>
      <c r="F130" s="40"/>
      <c r="G130" s="40"/>
      <c r="H130" s="40"/>
    </row>
    <row r="131" spans="5:8" x14ac:dyDescent="0.35">
      <c r="E131" s="1" t="s">
        <v>56</v>
      </c>
      <c r="F131" s="14">
        <v>69891000</v>
      </c>
      <c r="G131" s="14">
        <v>73106000</v>
      </c>
      <c r="H131" s="14">
        <v>76412000</v>
      </c>
    </row>
    <row r="132" spans="5:8" x14ac:dyDescent="0.35">
      <c r="E132" s="1" t="s">
        <v>57</v>
      </c>
      <c r="F132" s="14">
        <v>167163000</v>
      </c>
      <c r="G132" s="14">
        <v>174852000</v>
      </c>
      <c r="H132" s="14">
        <v>182759000</v>
      </c>
    </row>
    <row r="133" spans="5:8" x14ac:dyDescent="0.35">
      <c r="E133" s="1" t="s">
        <v>58</v>
      </c>
      <c r="F133" s="14">
        <v>147702000</v>
      </c>
      <c r="G133" s="14">
        <v>154496000</v>
      </c>
      <c r="H133" s="14">
        <v>161483000</v>
      </c>
    </row>
    <row r="134" spans="5:8" x14ac:dyDescent="0.35">
      <c r="E134" s="1" t="s">
        <v>59</v>
      </c>
      <c r="F134" s="14">
        <v>131022000</v>
      </c>
      <c r="G134" s="14">
        <v>137049000</v>
      </c>
      <c r="H134" s="14">
        <v>143246000</v>
      </c>
    </row>
    <row r="135" spans="5:8" ht="13.15" x14ac:dyDescent="0.4">
      <c r="E135" s="41" t="s">
        <v>44</v>
      </c>
      <c r="F135" s="40"/>
      <c r="G135" s="40"/>
      <c r="H135" s="40"/>
    </row>
    <row r="136" spans="5:8" ht="13.15" x14ac:dyDescent="0.4">
      <c r="E136" s="41" t="s">
        <v>44</v>
      </c>
      <c r="F136" s="40"/>
      <c r="G136" s="40"/>
      <c r="H136" s="40"/>
    </row>
    <row r="137" spans="5:8" ht="13.15" x14ac:dyDescent="0.4">
      <c r="E137" s="39" t="s">
        <v>53</v>
      </c>
      <c r="F137" s="40"/>
      <c r="G137" s="40"/>
      <c r="H137" s="40"/>
    </row>
    <row r="138" spans="5:8" ht="13.15" x14ac:dyDescent="0.4">
      <c r="E138" s="41" t="s">
        <v>44</v>
      </c>
      <c r="F138" s="40"/>
      <c r="G138" s="40"/>
      <c r="H138" s="40"/>
    </row>
    <row r="139" spans="5:8" x14ac:dyDescent="0.35">
      <c r="E139" s="1" t="s">
        <v>56</v>
      </c>
      <c r="F139" s="14">
        <v>33111000</v>
      </c>
      <c r="G139" s="14">
        <v>36174000</v>
      </c>
      <c r="H139" s="14">
        <v>37950000</v>
      </c>
    </row>
    <row r="140" spans="5:8" x14ac:dyDescent="0.35">
      <c r="E140" s="1" t="s">
        <v>57</v>
      </c>
      <c r="F140" s="14">
        <v>222831000</v>
      </c>
      <c r="G140" s="14">
        <v>243444000</v>
      </c>
      <c r="H140" s="14">
        <v>255398000</v>
      </c>
    </row>
    <row r="141" spans="5:8" x14ac:dyDescent="0.35">
      <c r="E141" s="1" t="s">
        <v>58</v>
      </c>
      <c r="F141" s="14">
        <v>190399000</v>
      </c>
      <c r="G141" s="14">
        <v>208011000</v>
      </c>
      <c r="H141" s="14">
        <v>218225000</v>
      </c>
    </row>
    <row r="142" spans="5:8" x14ac:dyDescent="0.35">
      <c r="E142" s="1" t="s">
        <v>59</v>
      </c>
      <c r="F142" s="14">
        <v>165008000</v>
      </c>
      <c r="G142" s="14">
        <v>180272000</v>
      </c>
      <c r="H142" s="14">
        <v>189123000</v>
      </c>
    </row>
    <row r="143" spans="5:8" ht="13.15" x14ac:dyDescent="0.4">
      <c r="E143" s="41" t="s">
        <v>44</v>
      </c>
      <c r="F143" s="40"/>
      <c r="G143" s="40"/>
      <c r="H143" s="40"/>
    </row>
    <row r="144" spans="5:8" ht="13.15" x14ac:dyDescent="0.4">
      <c r="E144" s="41" t="s">
        <v>44</v>
      </c>
      <c r="F144" s="40"/>
      <c r="G144" s="40"/>
      <c r="H144" s="40"/>
    </row>
    <row r="145" spans="5:8" ht="13.15" x14ac:dyDescent="0.4">
      <c r="E145" s="39" t="s">
        <v>60</v>
      </c>
      <c r="F145" s="40"/>
      <c r="G145" s="40"/>
      <c r="H145" s="40"/>
    </row>
    <row r="146" spans="5:8" ht="13.15" x14ac:dyDescent="0.4">
      <c r="E146" s="41" t="s">
        <v>44</v>
      </c>
      <c r="F146" s="40"/>
      <c r="G146" s="40"/>
      <c r="H146" s="40"/>
    </row>
    <row r="147" spans="5:8" x14ac:dyDescent="0.35">
      <c r="E147" s="1" t="s">
        <v>56</v>
      </c>
      <c r="F147" s="14">
        <v>5000000</v>
      </c>
      <c r="G147" s="14">
        <v>8460000</v>
      </c>
      <c r="H147" s="14">
        <v>6359000</v>
      </c>
    </row>
    <row r="148" spans="5:8" x14ac:dyDescent="0.35">
      <c r="E148" s="1" t="s">
        <v>57</v>
      </c>
      <c r="F148" s="14">
        <v>67217000</v>
      </c>
      <c r="G148" s="14">
        <v>67172000</v>
      </c>
      <c r="H148" s="14">
        <v>70905000</v>
      </c>
    </row>
    <row r="149" spans="5:8" x14ac:dyDescent="0.35">
      <c r="E149" s="1" t="s">
        <v>58</v>
      </c>
      <c r="F149" s="14">
        <v>5000000</v>
      </c>
      <c r="G149" s="14">
        <v>8567000</v>
      </c>
      <c r="H149" s="14">
        <v>6250000</v>
      </c>
    </row>
    <row r="150" spans="5:8" x14ac:dyDescent="0.35">
      <c r="E150" s="1" t="s">
        <v>59</v>
      </c>
      <c r="F150" s="14">
        <v>5000000</v>
      </c>
      <c r="G150" s="14">
        <v>8538000</v>
      </c>
      <c r="H150" s="14">
        <v>6360000</v>
      </c>
    </row>
    <row r="151" spans="5:8" x14ac:dyDescent="0.35">
      <c r="F151" s="17"/>
      <c r="G151" s="17"/>
      <c r="H151" s="17"/>
    </row>
    <row r="152" spans="5:8" x14ac:dyDescent="0.35">
      <c r="F152" s="17"/>
      <c r="G152" s="17"/>
      <c r="H152" s="17"/>
    </row>
    <row r="153" spans="5:8" x14ac:dyDescent="0.35">
      <c r="F153" s="17"/>
      <c r="G153" s="17"/>
      <c r="H153" s="17"/>
    </row>
    <row r="154" spans="5:8" x14ac:dyDescent="0.35">
      <c r="F154" s="17"/>
      <c r="G154" s="17"/>
      <c r="H154" s="17"/>
    </row>
    <row r="155" spans="5:8" x14ac:dyDescent="0.35">
      <c r="F155" s="17"/>
      <c r="G155" s="17"/>
      <c r="H155" s="17"/>
    </row>
    <row r="156" spans="5:8" x14ac:dyDescent="0.35">
      <c r="F156" s="17"/>
      <c r="G156" s="17"/>
      <c r="H156" s="17"/>
    </row>
    <row r="157" spans="5:8" x14ac:dyDescent="0.35">
      <c r="F157" s="17"/>
      <c r="G157" s="17"/>
      <c r="H157" s="17"/>
    </row>
    <row r="158" spans="5:8" x14ac:dyDescent="0.35">
      <c r="F158" s="17"/>
      <c r="G158" s="17"/>
      <c r="H158" s="17"/>
    </row>
    <row r="159" spans="5:8" x14ac:dyDescent="0.35">
      <c r="F159" s="17"/>
      <c r="G159" s="17"/>
      <c r="H159" s="17"/>
    </row>
    <row r="160" spans="5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</sheetData>
  <mergeCells count="17">
    <mergeCell ref="E1:H1"/>
    <mergeCell ref="E2:H2"/>
    <mergeCell ref="E120:H120"/>
    <mergeCell ref="E121:H121"/>
    <mergeCell ref="E122:H122"/>
    <mergeCell ref="E123:H123"/>
    <mergeCell ref="E124:H124"/>
    <mergeCell ref="E129:H129"/>
    <mergeCell ref="E130:H130"/>
    <mergeCell ref="E135:H135"/>
    <mergeCell ref="E145:H145"/>
    <mergeCell ref="E146:H146"/>
    <mergeCell ref="E136:H136"/>
    <mergeCell ref="E137:H137"/>
    <mergeCell ref="E138:H138"/>
    <mergeCell ref="E143:H143"/>
    <mergeCell ref="E144:H144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4" max="16383" man="1"/>
    <brk id="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:H250"/>
  <sheetViews>
    <sheetView showGridLines="0" topLeftCell="A34" workbookViewId="0">
      <selection activeCell="E63" sqref="E63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61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856194000</v>
      </c>
      <c r="G5" s="3">
        <v>902666000</v>
      </c>
      <c r="H5" s="3">
        <v>943499000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433749000</v>
      </c>
      <c r="G7" s="23">
        <f>SUM(G8:G20)</f>
        <v>443960000</v>
      </c>
      <c r="H7" s="23">
        <f>SUM(H8:H20)</f>
        <v>467378000</v>
      </c>
    </row>
    <row r="8" spans="5:8" x14ac:dyDescent="0.35">
      <c r="E8" s="24" t="s">
        <v>11</v>
      </c>
      <c r="F8" s="9">
        <v>275909000</v>
      </c>
      <c r="G8" s="9">
        <v>300969000</v>
      </c>
      <c r="H8" s="9">
        <v>315502000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/>
      <c r="G11" s="9"/>
      <c r="H11" s="9"/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>
        <v>2840000</v>
      </c>
      <c r="G14" s="25">
        <v>2969000</v>
      </c>
      <c r="H14" s="25">
        <v>3103000</v>
      </c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>
        <v>155000000</v>
      </c>
      <c r="G17" s="9">
        <v>140022000</v>
      </c>
      <c r="H17" s="9">
        <v>148773000</v>
      </c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4659000</v>
      </c>
      <c r="G21" s="3">
        <f>SUM(G22:G30)</f>
        <v>1200000</v>
      </c>
      <c r="H21" s="3">
        <f>SUM(H22:H30)</f>
        <v>1400000</v>
      </c>
    </row>
    <row r="22" spans="5:8" x14ac:dyDescent="0.35">
      <c r="E22" s="24" t="s">
        <v>25</v>
      </c>
      <c r="F22" s="25">
        <v>1000000</v>
      </c>
      <c r="G22" s="25">
        <v>1200000</v>
      </c>
      <c r="H22" s="25">
        <v>1400000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3659000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/>
      <c r="G27" s="9"/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1294602000</v>
      </c>
      <c r="G31" s="16">
        <f>+G5+G6+G7+G21</f>
        <v>1347826000</v>
      </c>
      <c r="H31" s="16">
        <f>+H5+H6+H7+H21</f>
        <v>1412277000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/>
      <c r="G35" s="9"/>
      <c r="H35" s="9"/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3.5" x14ac:dyDescent="0.35">
      <c r="E44" s="30" t="s">
        <v>42</v>
      </c>
      <c r="F44" s="31">
        <f>+F31+F43</f>
        <v>1294602000</v>
      </c>
      <c r="G44" s="31">
        <f>+G31+G43</f>
        <v>1347826000</v>
      </c>
      <c r="H44" s="31">
        <f>+H31+H43</f>
        <v>1412277000</v>
      </c>
    </row>
    <row r="45" spans="5:8" ht="13.15" x14ac:dyDescent="0.35">
      <c r="E45" s="2" t="s">
        <v>92</v>
      </c>
      <c r="F45" s="3"/>
      <c r="G45" s="3"/>
      <c r="H45" s="3"/>
    </row>
    <row r="46" spans="5:8" ht="13.15" x14ac:dyDescent="0.35">
      <c r="E46" s="2" t="s">
        <v>93</v>
      </c>
      <c r="F46" s="23">
        <f>SUM(F48+F54+F60+F66+F72+F78+F84+F90+F96+F102+F108+F114)</f>
        <v>0</v>
      </c>
      <c r="G46" s="23">
        <f>SUM(G48+G54+G60+G66+G72+G78+G84+G90+G96+G102+G108+G114)</f>
        <v>0</v>
      </c>
      <c r="H46" s="23">
        <f>SUM(H48+H54+H60+H66+H72+H78+H84+H90+H96+H102+H108+H114)</f>
        <v>0</v>
      </c>
    </row>
    <row r="47" spans="5:8" ht="13.15" x14ac:dyDescent="0.35">
      <c r="E47" s="32" t="s">
        <v>94</v>
      </c>
      <c r="F47" s="3"/>
      <c r="G47" s="3"/>
      <c r="H47" s="3"/>
    </row>
    <row r="48" spans="5:8" ht="13.15" x14ac:dyDescent="0.35">
      <c r="E48" s="33" t="s">
        <v>96</v>
      </c>
      <c r="F48" s="3">
        <f>SUM(F49:F52)</f>
        <v>0</v>
      </c>
      <c r="G48" s="3">
        <f>SUM(G49:G52)</f>
        <v>0</v>
      </c>
      <c r="H48" s="3">
        <f>SUM(H49:H52)</f>
        <v>0</v>
      </c>
    </row>
    <row r="49" spans="5:8" x14ac:dyDescent="0.35">
      <c r="E49" s="34" t="s">
        <v>97</v>
      </c>
      <c r="F49" s="5"/>
      <c r="G49" s="6"/>
      <c r="H49" s="7"/>
    </row>
    <row r="50" spans="5:8" x14ac:dyDescent="0.35">
      <c r="E50" s="34" t="s">
        <v>98</v>
      </c>
      <c r="F50" s="8"/>
      <c r="G50" s="9"/>
      <c r="H50" s="10"/>
    </row>
    <row r="51" spans="5:8" x14ac:dyDescent="0.35">
      <c r="E51" s="4"/>
      <c r="F51" s="8"/>
      <c r="G51" s="9"/>
      <c r="H51" s="10"/>
    </row>
    <row r="52" spans="5:8" x14ac:dyDescent="0.35">
      <c r="E52" s="4"/>
      <c r="F52" s="11"/>
      <c r="G52" s="12"/>
      <c r="H52" s="13"/>
    </row>
    <row r="53" spans="5:8" x14ac:dyDescent="0.35">
      <c r="F53" s="14"/>
      <c r="G53" s="14"/>
      <c r="H53" s="14"/>
    </row>
    <row r="54" spans="5:8" ht="13.15" x14ac:dyDescent="0.35">
      <c r="E54" s="2"/>
      <c r="F54" s="3">
        <f>SUM(F55:F58)</f>
        <v>0</v>
      </c>
      <c r="G54" s="3">
        <f>SUM(G55:G58)</f>
        <v>0</v>
      </c>
      <c r="H54" s="3">
        <f>SUM(H55:H58)</f>
        <v>0</v>
      </c>
    </row>
    <row r="55" spans="5:8" x14ac:dyDescent="0.35">
      <c r="E55" s="4"/>
      <c r="F55" s="5"/>
      <c r="G55" s="6"/>
      <c r="H55" s="7"/>
    </row>
    <row r="56" spans="5:8" x14ac:dyDescent="0.35">
      <c r="E56" s="4"/>
      <c r="F56" s="8"/>
      <c r="G56" s="9"/>
      <c r="H56" s="10"/>
    </row>
    <row r="57" spans="5:8" x14ac:dyDescent="0.35">
      <c r="E57" s="4"/>
      <c r="F57" s="8"/>
      <c r="G57" s="9"/>
      <c r="H57" s="10"/>
    </row>
    <row r="58" spans="5:8" x14ac:dyDescent="0.35">
      <c r="E58" s="4"/>
      <c r="F58" s="11"/>
      <c r="G58" s="12"/>
      <c r="H58" s="13"/>
    </row>
    <row r="59" spans="5:8" x14ac:dyDescent="0.35">
      <c r="F59" s="14"/>
      <c r="G59" s="14"/>
      <c r="H59" s="14"/>
    </row>
    <row r="60" spans="5:8" ht="13.15" x14ac:dyDescent="0.35">
      <c r="E60" s="2"/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35">
      <c r="E61" s="4"/>
      <c r="F61" s="5"/>
      <c r="G61" s="6"/>
      <c r="H61" s="7"/>
    </row>
    <row r="62" spans="5:8" x14ac:dyDescent="0.35">
      <c r="E62" s="4"/>
      <c r="F62" s="8"/>
      <c r="G62" s="9"/>
      <c r="H62" s="10"/>
    </row>
    <row r="63" spans="5:8" x14ac:dyDescent="0.35">
      <c r="E63" s="4"/>
      <c r="F63" s="8"/>
      <c r="G63" s="9"/>
      <c r="H63" s="10"/>
    </row>
    <row r="64" spans="5:8" x14ac:dyDescent="0.35">
      <c r="E64" s="4"/>
      <c r="F64" s="11"/>
      <c r="G64" s="12"/>
      <c r="H64" s="13"/>
    </row>
    <row r="65" spans="5:8" x14ac:dyDescent="0.35">
      <c r="F65" s="14"/>
      <c r="G65" s="14"/>
      <c r="H65" s="14"/>
    </row>
    <row r="66" spans="5:8" ht="13.15" x14ac:dyDescent="0.35">
      <c r="E66" s="2"/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35">
      <c r="E67" s="4"/>
      <c r="F67" s="5"/>
      <c r="G67" s="6"/>
      <c r="H67" s="7"/>
    </row>
    <row r="68" spans="5:8" x14ac:dyDescent="0.35">
      <c r="E68" s="4"/>
      <c r="F68" s="8"/>
      <c r="G68" s="9"/>
      <c r="H68" s="10"/>
    </row>
    <row r="69" spans="5:8" x14ac:dyDescent="0.35">
      <c r="E69" s="4"/>
      <c r="F69" s="8"/>
      <c r="G69" s="9"/>
      <c r="H69" s="10"/>
    </row>
    <row r="70" spans="5:8" x14ac:dyDescent="0.35">
      <c r="E70" s="4"/>
      <c r="F70" s="11"/>
      <c r="G70" s="12"/>
      <c r="H70" s="13"/>
    </row>
    <row r="71" spans="5:8" x14ac:dyDescent="0.35">
      <c r="F71" s="14"/>
      <c r="G71" s="14"/>
      <c r="H71" s="14"/>
    </row>
    <row r="72" spans="5:8" ht="13.15" x14ac:dyDescent="0.35">
      <c r="E72" s="2"/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35">
      <c r="E73" s="4"/>
      <c r="F73" s="5"/>
      <c r="G73" s="6"/>
      <c r="H73" s="7"/>
    </row>
    <row r="74" spans="5:8" x14ac:dyDescent="0.35">
      <c r="E74" s="4"/>
      <c r="F74" s="8"/>
      <c r="G74" s="9"/>
      <c r="H74" s="10"/>
    </row>
    <row r="75" spans="5:8" x14ac:dyDescent="0.35">
      <c r="E75" s="4"/>
      <c r="F75" s="8"/>
      <c r="G75" s="9"/>
      <c r="H75" s="10"/>
    </row>
    <row r="76" spans="5:8" x14ac:dyDescent="0.35">
      <c r="E76" s="4"/>
      <c r="F76" s="11"/>
      <c r="G76" s="12"/>
      <c r="H76" s="13"/>
    </row>
    <row r="77" spans="5:8" x14ac:dyDescent="0.35">
      <c r="F77" s="14"/>
      <c r="G77" s="14"/>
      <c r="H77" s="14"/>
    </row>
    <row r="78" spans="5:8" ht="13.15" x14ac:dyDescent="0.35">
      <c r="E78" s="2"/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35">
      <c r="E79" s="4"/>
      <c r="F79" s="5"/>
      <c r="G79" s="6"/>
      <c r="H79" s="7"/>
    </row>
    <row r="80" spans="5:8" x14ac:dyDescent="0.35">
      <c r="E80" s="4"/>
      <c r="F80" s="8"/>
      <c r="G80" s="9"/>
      <c r="H80" s="10"/>
    </row>
    <row r="81" spans="5:8" x14ac:dyDescent="0.35">
      <c r="E81" s="4"/>
      <c r="F81" s="8"/>
      <c r="G81" s="9"/>
      <c r="H81" s="10"/>
    </row>
    <row r="82" spans="5:8" x14ac:dyDescent="0.35">
      <c r="E82" s="4"/>
      <c r="F82" s="11"/>
      <c r="G82" s="12"/>
      <c r="H82" s="13"/>
    </row>
    <row r="83" spans="5:8" x14ac:dyDescent="0.35">
      <c r="F83" s="14"/>
      <c r="G83" s="14"/>
      <c r="H83" s="14"/>
    </row>
    <row r="84" spans="5:8" ht="13.15" x14ac:dyDescent="0.35">
      <c r="E84" s="2"/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35">
      <c r="E85" s="4"/>
      <c r="F85" s="5"/>
      <c r="G85" s="6"/>
      <c r="H85" s="7"/>
    </row>
    <row r="86" spans="5:8" x14ac:dyDescent="0.35">
      <c r="E86" s="4"/>
      <c r="F86" s="8"/>
      <c r="G86" s="9"/>
      <c r="H86" s="10"/>
    </row>
    <row r="87" spans="5:8" x14ac:dyDescent="0.35">
      <c r="E87" s="4"/>
      <c r="F87" s="8"/>
      <c r="G87" s="9"/>
      <c r="H87" s="10"/>
    </row>
    <row r="88" spans="5:8" x14ac:dyDescent="0.35">
      <c r="E88" s="4"/>
      <c r="F88" s="11"/>
      <c r="G88" s="12"/>
      <c r="H88" s="13"/>
    </row>
    <row r="89" spans="5:8" x14ac:dyDescent="0.35">
      <c r="F89" s="14"/>
      <c r="G89" s="14"/>
      <c r="H89" s="14"/>
    </row>
    <row r="90" spans="5:8" ht="13.15" x14ac:dyDescent="0.35">
      <c r="E90" s="2"/>
      <c r="F90" s="3">
        <f>SUM(F91:F94)</f>
        <v>0</v>
      </c>
      <c r="G90" s="3">
        <f>SUM(G91:G94)</f>
        <v>0</v>
      </c>
      <c r="H90" s="3">
        <f>SUM(H91:H94)</f>
        <v>0</v>
      </c>
    </row>
    <row r="91" spans="5:8" x14ac:dyDescent="0.35">
      <c r="E91" s="4"/>
      <c r="F91" s="5"/>
      <c r="G91" s="6"/>
      <c r="H91" s="7"/>
    </row>
    <row r="92" spans="5:8" x14ac:dyDescent="0.35">
      <c r="E92" s="4"/>
      <c r="F92" s="8"/>
      <c r="G92" s="9"/>
      <c r="H92" s="10"/>
    </row>
    <row r="93" spans="5:8" x14ac:dyDescent="0.35">
      <c r="E93" s="4"/>
      <c r="F93" s="8"/>
      <c r="G93" s="9"/>
      <c r="H93" s="10"/>
    </row>
    <row r="94" spans="5:8" x14ac:dyDescent="0.35">
      <c r="E94" s="4"/>
      <c r="F94" s="11"/>
      <c r="G94" s="12"/>
      <c r="H94" s="13"/>
    </row>
    <row r="95" spans="5:8" x14ac:dyDescent="0.35">
      <c r="F95" s="14"/>
      <c r="G95" s="14"/>
      <c r="H95" s="14"/>
    </row>
    <row r="96" spans="5:8" ht="13.15" x14ac:dyDescent="0.35">
      <c r="E96" s="2"/>
      <c r="F96" s="3">
        <f>SUM(F97:F100)</f>
        <v>0</v>
      </c>
      <c r="G96" s="3">
        <f>SUM(G97:G100)</f>
        <v>0</v>
      </c>
      <c r="H96" s="3">
        <f>SUM(H97:H100)</f>
        <v>0</v>
      </c>
    </row>
    <row r="97" spans="5:8" x14ac:dyDescent="0.35">
      <c r="E97" s="4"/>
      <c r="F97" s="5"/>
      <c r="G97" s="6"/>
      <c r="H97" s="7"/>
    </row>
    <row r="98" spans="5:8" x14ac:dyDescent="0.35">
      <c r="E98" s="4"/>
      <c r="F98" s="8"/>
      <c r="G98" s="9"/>
      <c r="H98" s="10"/>
    </row>
    <row r="99" spans="5:8" x14ac:dyDescent="0.35">
      <c r="E99" s="4"/>
      <c r="F99" s="8"/>
      <c r="G99" s="9"/>
      <c r="H99" s="10"/>
    </row>
    <row r="100" spans="5:8" x14ac:dyDescent="0.35">
      <c r="E100" s="4"/>
      <c r="F100" s="11"/>
      <c r="G100" s="12"/>
      <c r="H100" s="13"/>
    </row>
    <row r="101" spans="5:8" x14ac:dyDescent="0.35">
      <c r="F101" s="14"/>
      <c r="G101" s="14"/>
      <c r="H101" s="14"/>
    </row>
    <row r="102" spans="5:8" ht="13.15" x14ac:dyDescent="0.35">
      <c r="E102" s="2"/>
      <c r="F102" s="3">
        <f>SUM(F103:F106)</f>
        <v>0</v>
      </c>
      <c r="G102" s="3">
        <f>SUM(G103:G106)</f>
        <v>0</v>
      </c>
      <c r="H102" s="3">
        <f>SUM(H103:H106)</f>
        <v>0</v>
      </c>
    </row>
    <row r="103" spans="5:8" x14ac:dyDescent="0.35">
      <c r="E103" s="4"/>
      <c r="F103" s="5"/>
      <c r="G103" s="6"/>
      <c r="H103" s="7"/>
    </row>
    <row r="104" spans="5:8" x14ac:dyDescent="0.35">
      <c r="E104" s="4"/>
      <c r="F104" s="8"/>
      <c r="G104" s="9"/>
      <c r="H104" s="10"/>
    </row>
    <row r="105" spans="5:8" x14ac:dyDescent="0.35">
      <c r="E105" s="4"/>
      <c r="F105" s="8"/>
      <c r="G105" s="9"/>
      <c r="H105" s="10"/>
    </row>
    <row r="106" spans="5:8" x14ac:dyDescent="0.35">
      <c r="E106" s="4"/>
      <c r="F106" s="11"/>
      <c r="G106" s="12"/>
      <c r="H106" s="13"/>
    </row>
    <row r="107" spans="5:8" x14ac:dyDescent="0.35">
      <c r="F107" s="14"/>
      <c r="G107" s="14"/>
      <c r="H107" s="14"/>
    </row>
    <row r="108" spans="5:8" ht="13.15" x14ac:dyDescent="0.35">
      <c r="E108" s="2"/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5:8" x14ac:dyDescent="0.35">
      <c r="E109" s="4"/>
      <c r="F109" s="5"/>
      <c r="G109" s="6"/>
      <c r="H109" s="7"/>
    </row>
    <row r="110" spans="5:8" x14ac:dyDescent="0.35">
      <c r="E110" s="4"/>
      <c r="F110" s="8"/>
      <c r="G110" s="9"/>
      <c r="H110" s="10"/>
    </row>
    <row r="111" spans="5:8" x14ac:dyDescent="0.35">
      <c r="E111" s="4"/>
      <c r="F111" s="8"/>
      <c r="G111" s="9"/>
      <c r="H111" s="10"/>
    </row>
    <row r="112" spans="5:8" x14ac:dyDescent="0.35">
      <c r="E112" s="4"/>
      <c r="F112" s="11"/>
      <c r="G112" s="12"/>
      <c r="H112" s="13"/>
    </row>
    <row r="113" spans="5:8" x14ac:dyDescent="0.35">
      <c r="F113" s="14"/>
      <c r="G113" s="14"/>
      <c r="H113" s="14"/>
    </row>
    <row r="114" spans="5:8" ht="13.15" x14ac:dyDescent="0.35">
      <c r="E114" s="2"/>
      <c r="F114" s="3">
        <f>SUM(F115:F118)</f>
        <v>0</v>
      </c>
      <c r="G114" s="3">
        <f>SUM(G115:G118)</f>
        <v>0</v>
      </c>
      <c r="H114" s="3">
        <f>SUM(H115:H118)</f>
        <v>0</v>
      </c>
    </row>
    <row r="115" spans="5:8" x14ac:dyDescent="0.35">
      <c r="E115" s="4"/>
      <c r="F115" s="5"/>
      <c r="G115" s="6"/>
      <c r="H115" s="7"/>
    </row>
    <row r="116" spans="5:8" x14ac:dyDescent="0.35">
      <c r="E116" s="4"/>
      <c r="F116" s="8"/>
      <c r="G116" s="9"/>
      <c r="H116" s="10"/>
    </row>
    <row r="117" spans="5:8" x14ac:dyDescent="0.35">
      <c r="E117" s="4"/>
      <c r="F117" s="8"/>
      <c r="G117" s="9"/>
      <c r="H117" s="10"/>
    </row>
    <row r="118" spans="5:8" x14ac:dyDescent="0.35">
      <c r="E118" s="4"/>
      <c r="F118" s="11"/>
      <c r="G118" s="12"/>
      <c r="H118" s="13"/>
    </row>
    <row r="119" spans="5:8" ht="13.15" x14ac:dyDescent="0.35">
      <c r="E119" s="15" t="s">
        <v>95</v>
      </c>
      <c r="F119" s="16">
        <f>SUM(F46)</f>
        <v>0</v>
      </c>
      <c r="G119" s="16">
        <f>SUM(G46)</f>
        <v>0</v>
      </c>
      <c r="H119" s="16">
        <f>SUM(H46)</f>
        <v>0</v>
      </c>
    </row>
    <row r="120" spans="5:8" ht="13.15" x14ac:dyDescent="0.4">
      <c r="E120" s="41" t="s">
        <v>44</v>
      </c>
      <c r="F120" s="40"/>
      <c r="G120" s="40"/>
      <c r="H120" s="40"/>
    </row>
    <row r="121" spans="5:8" ht="13.15" x14ac:dyDescent="0.4">
      <c r="E121" s="41" t="s">
        <v>44</v>
      </c>
      <c r="F121" s="40"/>
      <c r="G121" s="40"/>
      <c r="H121" s="40"/>
    </row>
    <row r="122" spans="5:8" ht="13.15" x14ac:dyDescent="0.4">
      <c r="E122" s="39" t="s">
        <v>45</v>
      </c>
      <c r="F122" s="40"/>
      <c r="G122" s="40"/>
      <c r="H122" s="40"/>
    </row>
    <row r="123" spans="5:8" ht="13.15" x14ac:dyDescent="0.4">
      <c r="E123" s="41" t="s">
        <v>44</v>
      </c>
      <c r="F123" s="40"/>
      <c r="G123" s="40"/>
      <c r="H123" s="40"/>
    </row>
    <row r="124" spans="5:8" ht="13.15" x14ac:dyDescent="0.4">
      <c r="E124" s="39" t="s">
        <v>46</v>
      </c>
      <c r="F124" s="40"/>
      <c r="G124" s="40"/>
      <c r="H124" s="40"/>
    </row>
    <row r="125" spans="5:8" x14ac:dyDescent="0.35">
      <c r="E125" s="1" t="s">
        <v>62</v>
      </c>
      <c r="F125" s="14">
        <v>90788000</v>
      </c>
      <c r="G125" s="14">
        <v>98789000</v>
      </c>
      <c r="H125" s="14">
        <v>103257000</v>
      </c>
    </row>
    <row r="126" spans="5:8" x14ac:dyDescent="0.35">
      <c r="E126" s="1" t="s">
        <v>63</v>
      </c>
      <c r="F126" s="14">
        <v>68099000</v>
      </c>
      <c r="G126" s="14">
        <v>74101000</v>
      </c>
      <c r="H126" s="14">
        <v>77452000</v>
      </c>
    </row>
    <row r="127" spans="5:8" x14ac:dyDescent="0.35">
      <c r="E127" s="1" t="s">
        <v>64</v>
      </c>
      <c r="F127" s="14">
        <v>121477000</v>
      </c>
      <c r="G127" s="14">
        <v>132184000</v>
      </c>
      <c r="H127" s="14">
        <v>138162000</v>
      </c>
    </row>
    <row r="128" spans="5:8" ht="13.15" x14ac:dyDescent="0.4">
      <c r="E128" s="41" t="s">
        <v>44</v>
      </c>
      <c r="F128" s="40"/>
      <c r="G128" s="40"/>
      <c r="H128" s="40"/>
    </row>
    <row r="129" spans="5:8" ht="13.15" x14ac:dyDescent="0.4">
      <c r="E129" s="39" t="s">
        <v>52</v>
      </c>
      <c r="F129" s="40"/>
      <c r="G129" s="40"/>
      <c r="H129" s="40"/>
    </row>
    <row r="130" spans="5:8" x14ac:dyDescent="0.35">
      <c r="E130" s="1" t="s">
        <v>62</v>
      </c>
      <c r="F130" s="14">
        <v>56806000</v>
      </c>
      <c r="G130" s="14">
        <v>59419000</v>
      </c>
      <c r="H130" s="14">
        <v>62106000</v>
      </c>
    </row>
    <row r="131" spans="5:8" x14ac:dyDescent="0.35">
      <c r="E131" s="1" t="s">
        <v>63</v>
      </c>
      <c r="F131" s="14">
        <v>42610000</v>
      </c>
      <c r="G131" s="14">
        <v>44570000</v>
      </c>
      <c r="H131" s="14">
        <v>46586000</v>
      </c>
    </row>
    <row r="132" spans="5:8" x14ac:dyDescent="0.35">
      <c r="E132" s="1" t="s">
        <v>64</v>
      </c>
      <c r="F132" s="14">
        <v>76009000</v>
      </c>
      <c r="G132" s="14">
        <v>79506000</v>
      </c>
      <c r="H132" s="14">
        <v>83101000</v>
      </c>
    </row>
    <row r="133" spans="5:8" ht="13.15" x14ac:dyDescent="0.4">
      <c r="E133" s="41" t="s">
        <v>44</v>
      </c>
      <c r="F133" s="40"/>
      <c r="G133" s="40"/>
      <c r="H133" s="40"/>
    </row>
    <row r="134" spans="5:8" ht="13.15" x14ac:dyDescent="0.4">
      <c r="E134" s="41" t="s">
        <v>44</v>
      </c>
      <c r="F134" s="40"/>
      <c r="G134" s="40"/>
      <c r="H134" s="40"/>
    </row>
    <row r="135" spans="5:8" ht="13.15" x14ac:dyDescent="0.4">
      <c r="E135" s="39" t="s">
        <v>53</v>
      </c>
      <c r="F135" s="40"/>
      <c r="G135" s="40"/>
      <c r="H135" s="40"/>
    </row>
    <row r="136" spans="5:8" ht="13.15" x14ac:dyDescent="0.4">
      <c r="E136" s="41" t="s">
        <v>44</v>
      </c>
      <c r="F136" s="40"/>
      <c r="G136" s="40"/>
      <c r="H136" s="40"/>
    </row>
    <row r="137" spans="5:8" x14ac:dyDescent="0.35">
      <c r="E137" s="1" t="s">
        <v>62</v>
      </c>
      <c r="F137" s="14">
        <v>95560000</v>
      </c>
      <c r="G137" s="14">
        <v>104400000</v>
      </c>
      <c r="H137" s="14">
        <v>109526000</v>
      </c>
    </row>
    <row r="138" spans="5:8" x14ac:dyDescent="0.35">
      <c r="E138" s="1" t="s">
        <v>63</v>
      </c>
      <c r="F138" s="14">
        <v>63783000</v>
      </c>
      <c r="G138" s="14">
        <v>69683000</v>
      </c>
      <c r="H138" s="14">
        <v>73104000</v>
      </c>
    </row>
    <row r="139" spans="5:8" x14ac:dyDescent="0.35">
      <c r="E139" s="1" t="s">
        <v>64</v>
      </c>
      <c r="F139" s="14">
        <v>111566000</v>
      </c>
      <c r="G139" s="14">
        <v>121886000</v>
      </c>
      <c r="H139" s="14">
        <v>127871000</v>
      </c>
    </row>
    <row r="140" spans="5:8" ht="13.15" x14ac:dyDescent="0.4">
      <c r="E140" s="41" t="s">
        <v>44</v>
      </c>
      <c r="F140" s="40"/>
      <c r="G140" s="40"/>
      <c r="H140" s="40"/>
    </row>
    <row r="141" spans="5:8" ht="13.15" x14ac:dyDescent="0.4">
      <c r="E141" s="41" t="s">
        <v>44</v>
      </c>
      <c r="F141" s="40"/>
      <c r="G141" s="40"/>
      <c r="H141" s="40"/>
    </row>
    <row r="142" spans="5:8" ht="13.15" x14ac:dyDescent="0.4">
      <c r="E142" s="39" t="s">
        <v>60</v>
      </c>
      <c r="F142" s="40"/>
      <c r="G142" s="40"/>
      <c r="H142" s="40"/>
    </row>
    <row r="143" spans="5:8" ht="13.15" x14ac:dyDescent="0.4">
      <c r="E143" s="41" t="s">
        <v>44</v>
      </c>
      <c r="F143" s="40"/>
      <c r="G143" s="40"/>
      <c r="H143" s="40"/>
    </row>
    <row r="144" spans="5:8" x14ac:dyDescent="0.35">
      <c r="E144" s="1" t="s">
        <v>62</v>
      </c>
      <c r="F144" s="14">
        <v>52000000</v>
      </c>
      <c r="G144" s="14">
        <v>49000000</v>
      </c>
      <c r="H144" s="14">
        <v>55263000</v>
      </c>
    </row>
    <row r="145" spans="5:8" x14ac:dyDescent="0.35">
      <c r="E145" s="1" t="s">
        <v>63</v>
      </c>
      <c r="F145" s="14">
        <v>52000000</v>
      </c>
      <c r="G145" s="14">
        <v>60000000</v>
      </c>
      <c r="H145" s="14">
        <v>62287000</v>
      </c>
    </row>
    <row r="146" spans="5:8" x14ac:dyDescent="0.35">
      <c r="E146" s="1" t="s">
        <v>64</v>
      </c>
      <c r="F146" s="14">
        <v>51000000</v>
      </c>
      <c r="G146" s="14">
        <v>31022000</v>
      </c>
      <c r="H146" s="14">
        <v>31223000</v>
      </c>
    </row>
    <row r="147" spans="5:8" x14ac:dyDescent="0.35">
      <c r="F147" s="17"/>
      <c r="G147" s="17"/>
      <c r="H147" s="17"/>
    </row>
    <row r="148" spans="5:8" x14ac:dyDescent="0.35">
      <c r="F148" s="17"/>
      <c r="G148" s="17"/>
      <c r="H148" s="17"/>
    </row>
    <row r="149" spans="5:8" x14ac:dyDescent="0.35">
      <c r="F149" s="17"/>
      <c r="G149" s="17"/>
      <c r="H149" s="17"/>
    </row>
    <row r="150" spans="5:8" x14ac:dyDescent="0.35">
      <c r="F150" s="17"/>
      <c r="G150" s="17"/>
      <c r="H150" s="17"/>
    </row>
    <row r="151" spans="5:8" x14ac:dyDescent="0.35">
      <c r="F151" s="17"/>
      <c r="G151" s="17"/>
      <c r="H151" s="17"/>
    </row>
    <row r="152" spans="5:8" x14ac:dyDescent="0.35">
      <c r="F152" s="17"/>
      <c r="G152" s="17"/>
      <c r="H152" s="17"/>
    </row>
    <row r="153" spans="5:8" x14ac:dyDescent="0.35">
      <c r="F153" s="17"/>
      <c r="G153" s="17"/>
      <c r="H153" s="17"/>
    </row>
    <row r="154" spans="5:8" x14ac:dyDescent="0.35">
      <c r="F154" s="17"/>
      <c r="G154" s="17"/>
      <c r="H154" s="17"/>
    </row>
    <row r="155" spans="5:8" x14ac:dyDescent="0.35">
      <c r="F155" s="17"/>
      <c r="G155" s="17"/>
      <c r="H155" s="17"/>
    </row>
    <row r="156" spans="5:8" x14ac:dyDescent="0.35">
      <c r="F156" s="17"/>
      <c r="G156" s="17"/>
      <c r="H156" s="17"/>
    </row>
    <row r="157" spans="5:8" x14ac:dyDescent="0.35">
      <c r="F157" s="17"/>
      <c r="G157" s="17"/>
      <c r="H157" s="17"/>
    </row>
    <row r="158" spans="5:8" x14ac:dyDescent="0.35">
      <c r="F158" s="17"/>
      <c r="G158" s="17"/>
      <c r="H158" s="17"/>
    </row>
    <row r="159" spans="5:8" x14ac:dyDescent="0.35">
      <c r="F159" s="17"/>
      <c r="G159" s="17"/>
      <c r="H159" s="17"/>
    </row>
    <row r="160" spans="5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</sheetData>
  <mergeCells count="17">
    <mergeCell ref="E1:H1"/>
    <mergeCell ref="E2:H2"/>
    <mergeCell ref="E120:H120"/>
    <mergeCell ref="E121:H121"/>
    <mergeCell ref="E122:H122"/>
    <mergeCell ref="E123:H123"/>
    <mergeCell ref="E124:H124"/>
    <mergeCell ref="E128:H128"/>
    <mergeCell ref="E129:H129"/>
    <mergeCell ref="E133:H133"/>
    <mergeCell ref="E142:H142"/>
    <mergeCell ref="E143:H143"/>
    <mergeCell ref="E134:H134"/>
    <mergeCell ref="E135:H135"/>
    <mergeCell ref="E136:H136"/>
    <mergeCell ref="E140:H140"/>
    <mergeCell ref="E141:H141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4" max="16383" man="1"/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1:H250"/>
  <sheetViews>
    <sheetView showGridLines="0" topLeftCell="A31" workbookViewId="0">
      <selection activeCell="E61" sqref="E6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65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158221000</v>
      </c>
      <c r="G5" s="3">
        <v>162671000</v>
      </c>
      <c r="H5" s="3">
        <v>170036000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2500000</v>
      </c>
      <c r="G7" s="23">
        <f>SUM(G8:G20)</f>
        <v>2614000</v>
      </c>
      <c r="H7" s="23">
        <f>SUM(H8:H20)</f>
        <v>2732000</v>
      </c>
    </row>
    <row r="8" spans="5:8" x14ac:dyDescent="0.35">
      <c r="E8" s="24" t="s">
        <v>11</v>
      </c>
      <c r="F8" s="9"/>
      <c r="G8" s="9"/>
      <c r="H8" s="9"/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/>
      <c r="G11" s="9"/>
      <c r="H11" s="9"/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>
        <v>2500000</v>
      </c>
      <c r="G14" s="25">
        <v>2614000</v>
      </c>
      <c r="H14" s="25">
        <v>2732000</v>
      </c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1100000</v>
      </c>
      <c r="G21" s="3">
        <f>SUM(G22:G30)</f>
        <v>1200000</v>
      </c>
      <c r="H21" s="3">
        <f>SUM(H22:H30)</f>
        <v>1400000</v>
      </c>
    </row>
    <row r="22" spans="5:8" x14ac:dyDescent="0.35">
      <c r="E22" s="24" t="s">
        <v>25</v>
      </c>
      <c r="F22" s="25">
        <v>1100000</v>
      </c>
      <c r="G22" s="25">
        <v>1200000</v>
      </c>
      <c r="H22" s="25">
        <v>1400000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/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/>
      <c r="G27" s="9"/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161821000</v>
      </c>
      <c r="G31" s="16">
        <f>+G5+G6+G7+G21</f>
        <v>166485000</v>
      </c>
      <c r="H31" s="16">
        <f>+H5+H6+H7+H21</f>
        <v>174168000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0</v>
      </c>
      <c r="G33" s="3">
        <f>SUM(G34:G40)</f>
        <v>0</v>
      </c>
      <c r="H33" s="3">
        <f>SUM(H34:H40)</f>
        <v>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/>
      <c r="G35" s="9"/>
      <c r="H35" s="9"/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0</v>
      </c>
      <c r="G43" s="29">
        <f>+G33+G41</f>
        <v>0</v>
      </c>
      <c r="H43" s="29">
        <f>+H33+H41</f>
        <v>0</v>
      </c>
    </row>
    <row r="44" spans="5:8" ht="13.5" x14ac:dyDescent="0.35">
      <c r="E44" s="30" t="s">
        <v>42</v>
      </c>
      <c r="F44" s="31">
        <f>+F31+F43</f>
        <v>161821000</v>
      </c>
      <c r="G44" s="31">
        <f>+G31+G43</f>
        <v>166485000</v>
      </c>
      <c r="H44" s="31">
        <f>+H31+H43</f>
        <v>174168000</v>
      </c>
    </row>
    <row r="45" spans="5:8" ht="13.15" x14ac:dyDescent="0.35">
      <c r="E45" s="2" t="s">
        <v>92</v>
      </c>
      <c r="F45" s="3"/>
      <c r="G45" s="3"/>
      <c r="H45" s="3"/>
    </row>
    <row r="46" spans="5:8" ht="13.15" x14ac:dyDescent="0.35">
      <c r="E46" s="2" t="s">
        <v>93</v>
      </c>
      <c r="F46" s="23">
        <f>SUM(F48+F54+F60+F66+F72+F78+F84+F90+F96+F102+F108+F114)</f>
        <v>0</v>
      </c>
      <c r="G46" s="23">
        <f>SUM(G48+G54+G60+G66+G72+G78+G84+G90+G96+G102+G108+G114)</f>
        <v>0</v>
      </c>
      <c r="H46" s="23">
        <f>SUM(H48+H54+H60+H66+H72+H78+H84+H90+H96+H102+H108+H114)</f>
        <v>0</v>
      </c>
    </row>
    <row r="47" spans="5:8" ht="13.15" x14ac:dyDescent="0.35">
      <c r="E47" s="32" t="s">
        <v>94</v>
      </c>
      <c r="F47" s="3"/>
      <c r="G47" s="3"/>
      <c r="H47" s="3"/>
    </row>
    <row r="48" spans="5:8" ht="13.15" x14ac:dyDescent="0.35">
      <c r="E48" s="33" t="s">
        <v>96</v>
      </c>
      <c r="F48" s="3">
        <f>SUM(F49:F52)</f>
        <v>0</v>
      </c>
      <c r="G48" s="3">
        <f>SUM(G49:G52)</f>
        <v>0</v>
      </c>
      <c r="H48" s="3">
        <f>SUM(H49:H52)</f>
        <v>0</v>
      </c>
    </row>
    <row r="49" spans="5:8" x14ac:dyDescent="0.35">
      <c r="E49" s="34" t="s">
        <v>97</v>
      </c>
      <c r="F49" s="5"/>
      <c r="G49" s="6"/>
      <c r="H49" s="7"/>
    </row>
    <row r="50" spans="5:8" x14ac:dyDescent="0.35">
      <c r="E50" s="34" t="s">
        <v>98</v>
      </c>
      <c r="F50" s="8"/>
      <c r="G50" s="9"/>
      <c r="H50" s="10"/>
    </row>
    <row r="51" spans="5:8" x14ac:dyDescent="0.35">
      <c r="E51" s="4"/>
      <c r="F51" s="8"/>
      <c r="G51" s="9"/>
      <c r="H51" s="10"/>
    </row>
    <row r="52" spans="5:8" x14ac:dyDescent="0.35">
      <c r="E52" s="4"/>
      <c r="F52" s="11"/>
      <c r="G52" s="12"/>
      <c r="H52" s="13"/>
    </row>
    <row r="53" spans="5:8" x14ac:dyDescent="0.35">
      <c r="F53" s="14"/>
      <c r="G53" s="14"/>
      <c r="H53" s="14"/>
    </row>
    <row r="54" spans="5:8" ht="13.15" x14ac:dyDescent="0.35">
      <c r="E54" s="2"/>
      <c r="F54" s="3">
        <f>SUM(F55:F58)</f>
        <v>0</v>
      </c>
      <c r="G54" s="3">
        <f>SUM(G55:G58)</f>
        <v>0</v>
      </c>
      <c r="H54" s="3">
        <f>SUM(H55:H58)</f>
        <v>0</v>
      </c>
    </row>
    <row r="55" spans="5:8" x14ac:dyDescent="0.35">
      <c r="E55" s="4"/>
      <c r="F55" s="5"/>
      <c r="G55" s="6"/>
      <c r="H55" s="7"/>
    </row>
    <row r="56" spans="5:8" x14ac:dyDescent="0.35">
      <c r="E56" s="4"/>
      <c r="F56" s="8"/>
      <c r="G56" s="9"/>
      <c r="H56" s="10"/>
    </row>
    <row r="57" spans="5:8" x14ac:dyDescent="0.35">
      <c r="E57" s="4"/>
      <c r="F57" s="8"/>
      <c r="G57" s="9"/>
      <c r="H57" s="10"/>
    </row>
    <row r="58" spans="5:8" x14ac:dyDescent="0.35">
      <c r="E58" s="4"/>
      <c r="F58" s="11"/>
      <c r="G58" s="12"/>
      <c r="H58" s="13"/>
    </row>
    <row r="59" spans="5:8" x14ac:dyDescent="0.35">
      <c r="F59" s="14"/>
      <c r="G59" s="14"/>
      <c r="H59" s="14"/>
    </row>
    <row r="60" spans="5:8" ht="13.15" x14ac:dyDescent="0.35">
      <c r="E60" s="2"/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35">
      <c r="E61" s="4"/>
      <c r="F61" s="5"/>
      <c r="G61" s="6"/>
      <c r="H61" s="7"/>
    </row>
    <row r="62" spans="5:8" x14ac:dyDescent="0.35">
      <c r="E62" s="4"/>
      <c r="F62" s="8"/>
      <c r="G62" s="9"/>
      <c r="H62" s="10"/>
    </row>
    <row r="63" spans="5:8" x14ac:dyDescent="0.35">
      <c r="E63" s="4"/>
      <c r="F63" s="8"/>
      <c r="G63" s="9"/>
      <c r="H63" s="10"/>
    </row>
    <row r="64" spans="5:8" x14ac:dyDescent="0.35">
      <c r="E64" s="4"/>
      <c r="F64" s="11"/>
      <c r="G64" s="12"/>
      <c r="H64" s="13"/>
    </row>
    <row r="65" spans="5:8" x14ac:dyDescent="0.35">
      <c r="F65" s="14"/>
      <c r="G65" s="14"/>
      <c r="H65" s="14"/>
    </row>
    <row r="66" spans="5:8" ht="13.15" x14ac:dyDescent="0.35">
      <c r="E66" s="2"/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35">
      <c r="E67" s="4"/>
      <c r="F67" s="5"/>
      <c r="G67" s="6"/>
      <c r="H67" s="7"/>
    </row>
    <row r="68" spans="5:8" x14ac:dyDescent="0.35">
      <c r="E68" s="4"/>
      <c r="F68" s="8"/>
      <c r="G68" s="9"/>
      <c r="H68" s="10"/>
    </row>
    <row r="69" spans="5:8" x14ac:dyDescent="0.35">
      <c r="E69" s="4"/>
      <c r="F69" s="8"/>
      <c r="G69" s="9"/>
      <c r="H69" s="10"/>
    </row>
    <row r="70" spans="5:8" x14ac:dyDescent="0.35">
      <c r="E70" s="4"/>
      <c r="F70" s="11"/>
      <c r="G70" s="12"/>
      <c r="H70" s="13"/>
    </row>
    <row r="71" spans="5:8" x14ac:dyDescent="0.35">
      <c r="F71" s="14"/>
      <c r="G71" s="14"/>
      <c r="H71" s="14"/>
    </row>
    <row r="72" spans="5:8" ht="13.15" x14ac:dyDescent="0.35">
      <c r="E72" s="2"/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35">
      <c r="E73" s="4"/>
      <c r="F73" s="5"/>
      <c r="G73" s="6"/>
      <c r="H73" s="7"/>
    </row>
    <row r="74" spans="5:8" x14ac:dyDescent="0.35">
      <c r="E74" s="4"/>
      <c r="F74" s="8"/>
      <c r="G74" s="9"/>
      <c r="H74" s="10"/>
    </row>
    <row r="75" spans="5:8" x14ac:dyDescent="0.35">
      <c r="E75" s="4"/>
      <c r="F75" s="8"/>
      <c r="G75" s="9"/>
      <c r="H75" s="10"/>
    </row>
    <row r="76" spans="5:8" x14ac:dyDescent="0.35">
      <c r="E76" s="4"/>
      <c r="F76" s="11"/>
      <c r="G76" s="12"/>
      <c r="H76" s="13"/>
    </row>
    <row r="77" spans="5:8" x14ac:dyDescent="0.35">
      <c r="F77" s="14"/>
      <c r="G77" s="14"/>
      <c r="H77" s="14"/>
    </row>
    <row r="78" spans="5:8" ht="13.15" x14ac:dyDescent="0.35">
      <c r="E78" s="2"/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35">
      <c r="E79" s="4"/>
      <c r="F79" s="5"/>
      <c r="G79" s="6"/>
      <c r="H79" s="7"/>
    </row>
    <row r="80" spans="5:8" x14ac:dyDescent="0.35">
      <c r="E80" s="4"/>
      <c r="F80" s="8"/>
      <c r="G80" s="9"/>
      <c r="H80" s="10"/>
    </row>
    <row r="81" spans="5:8" x14ac:dyDescent="0.35">
      <c r="E81" s="4"/>
      <c r="F81" s="8"/>
      <c r="G81" s="9"/>
      <c r="H81" s="10"/>
    </row>
    <row r="82" spans="5:8" x14ac:dyDescent="0.35">
      <c r="E82" s="4"/>
      <c r="F82" s="11"/>
      <c r="G82" s="12"/>
      <c r="H82" s="13"/>
    </row>
    <row r="83" spans="5:8" x14ac:dyDescent="0.35">
      <c r="F83" s="14"/>
      <c r="G83" s="14"/>
      <c r="H83" s="14"/>
    </row>
    <row r="84" spans="5:8" ht="13.15" x14ac:dyDescent="0.35">
      <c r="E84" s="2"/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35">
      <c r="E85" s="4"/>
      <c r="F85" s="5"/>
      <c r="G85" s="6"/>
      <c r="H85" s="7"/>
    </row>
    <row r="86" spans="5:8" x14ac:dyDescent="0.35">
      <c r="E86" s="4"/>
      <c r="F86" s="8"/>
      <c r="G86" s="9"/>
      <c r="H86" s="10"/>
    </row>
    <row r="87" spans="5:8" x14ac:dyDescent="0.35">
      <c r="E87" s="4"/>
      <c r="F87" s="8"/>
      <c r="G87" s="9"/>
      <c r="H87" s="10"/>
    </row>
    <row r="88" spans="5:8" x14ac:dyDescent="0.35">
      <c r="E88" s="4"/>
      <c r="F88" s="11"/>
      <c r="G88" s="12"/>
      <c r="H88" s="13"/>
    </row>
    <row r="89" spans="5:8" x14ac:dyDescent="0.35">
      <c r="F89" s="14"/>
      <c r="G89" s="14"/>
      <c r="H89" s="14"/>
    </row>
    <row r="90" spans="5:8" ht="13.15" x14ac:dyDescent="0.35">
      <c r="E90" s="2"/>
      <c r="F90" s="3">
        <f>SUM(F91:F94)</f>
        <v>0</v>
      </c>
      <c r="G90" s="3">
        <f>SUM(G91:G94)</f>
        <v>0</v>
      </c>
      <c r="H90" s="3">
        <f>SUM(H91:H94)</f>
        <v>0</v>
      </c>
    </row>
    <row r="91" spans="5:8" x14ac:dyDescent="0.35">
      <c r="E91" s="4"/>
      <c r="F91" s="5"/>
      <c r="G91" s="6"/>
      <c r="H91" s="7"/>
    </row>
    <row r="92" spans="5:8" x14ac:dyDescent="0.35">
      <c r="E92" s="4"/>
      <c r="F92" s="8"/>
      <c r="G92" s="9"/>
      <c r="H92" s="10"/>
    </row>
    <row r="93" spans="5:8" x14ac:dyDescent="0.35">
      <c r="E93" s="4"/>
      <c r="F93" s="8"/>
      <c r="G93" s="9"/>
      <c r="H93" s="10"/>
    </row>
    <row r="94" spans="5:8" x14ac:dyDescent="0.35">
      <c r="E94" s="4"/>
      <c r="F94" s="11"/>
      <c r="G94" s="12"/>
      <c r="H94" s="13"/>
    </row>
    <row r="95" spans="5:8" x14ac:dyDescent="0.35">
      <c r="F95" s="14"/>
      <c r="G95" s="14"/>
      <c r="H95" s="14"/>
    </row>
    <row r="96" spans="5:8" ht="13.15" x14ac:dyDescent="0.35">
      <c r="E96" s="2"/>
      <c r="F96" s="3">
        <f>SUM(F97:F100)</f>
        <v>0</v>
      </c>
      <c r="G96" s="3">
        <f>SUM(G97:G100)</f>
        <v>0</v>
      </c>
      <c r="H96" s="3">
        <f>SUM(H97:H100)</f>
        <v>0</v>
      </c>
    </row>
    <row r="97" spans="5:8" x14ac:dyDescent="0.35">
      <c r="E97" s="4"/>
      <c r="F97" s="5"/>
      <c r="G97" s="6"/>
      <c r="H97" s="7"/>
    </row>
    <row r="98" spans="5:8" x14ac:dyDescent="0.35">
      <c r="E98" s="4"/>
      <c r="F98" s="8"/>
      <c r="G98" s="9"/>
      <c r="H98" s="10"/>
    </row>
    <row r="99" spans="5:8" x14ac:dyDescent="0.35">
      <c r="E99" s="4"/>
      <c r="F99" s="8"/>
      <c r="G99" s="9"/>
      <c r="H99" s="10"/>
    </row>
    <row r="100" spans="5:8" x14ac:dyDescent="0.35">
      <c r="E100" s="4"/>
      <c r="F100" s="11"/>
      <c r="G100" s="12"/>
      <c r="H100" s="13"/>
    </row>
    <row r="101" spans="5:8" x14ac:dyDescent="0.35">
      <c r="F101" s="14"/>
      <c r="G101" s="14"/>
      <c r="H101" s="14"/>
    </row>
    <row r="102" spans="5:8" ht="13.15" x14ac:dyDescent="0.35">
      <c r="E102" s="2"/>
      <c r="F102" s="3">
        <f>SUM(F103:F106)</f>
        <v>0</v>
      </c>
      <c r="G102" s="3">
        <f>SUM(G103:G106)</f>
        <v>0</v>
      </c>
      <c r="H102" s="3">
        <f>SUM(H103:H106)</f>
        <v>0</v>
      </c>
    </row>
    <row r="103" spans="5:8" x14ac:dyDescent="0.35">
      <c r="E103" s="4"/>
      <c r="F103" s="5"/>
      <c r="G103" s="6"/>
      <c r="H103" s="7"/>
    </row>
    <row r="104" spans="5:8" x14ac:dyDescent="0.35">
      <c r="E104" s="4"/>
      <c r="F104" s="8"/>
      <c r="G104" s="9"/>
      <c r="H104" s="10"/>
    </row>
    <row r="105" spans="5:8" x14ac:dyDescent="0.35">
      <c r="E105" s="4"/>
      <c r="F105" s="8"/>
      <c r="G105" s="9"/>
      <c r="H105" s="10"/>
    </row>
    <row r="106" spans="5:8" x14ac:dyDescent="0.35">
      <c r="E106" s="4"/>
      <c r="F106" s="11"/>
      <c r="G106" s="12"/>
      <c r="H106" s="13"/>
    </row>
    <row r="107" spans="5:8" x14ac:dyDescent="0.35">
      <c r="F107" s="14"/>
      <c r="G107" s="14"/>
      <c r="H107" s="14"/>
    </row>
    <row r="108" spans="5:8" ht="13.15" x14ac:dyDescent="0.35">
      <c r="E108" s="2"/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5:8" x14ac:dyDescent="0.35">
      <c r="E109" s="4"/>
      <c r="F109" s="5"/>
      <c r="G109" s="6"/>
      <c r="H109" s="7"/>
    </row>
    <row r="110" spans="5:8" x14ac:dyDescent="0.35">
      <c r="E110" s="4"/>
      <c r="F110" s="8"/>
      <c r="G110" s="9"/>
      <c r="H110" s="10"/>
    </row>
    <row r="111" spans="5:8" x14ac:dyDescent="0.35">
      <c r="E111" s="4"/>
      <c r="F111" s="8"/>
      <c r="G111" s="9"/>
      <c r="H111" s="10"/>
    </row>
    <row r="112" spans="5:8" x14ac:dyDescent="0.35">
      <c r="E112" s="4"/>
      <c r="F112" s="11"/>
      <c r="G112" s="12"/>
      <c r="H112" s="13"/>
    </row>
    <row r="113" spans="5:8" x14ac:dyDescent="0.35">
      <c r="F113" s="14"/>
      <c r="G113" s="14"/>
      <c r="H113" s="14"/>
    </row>
    <row r="114" spans="5:8" ht="13.15" x14ac:dyDescent="0.35">
      <c r="E114" s="2"/>
      <c r="F114" s="3">
        <f>SUM(F115:F118)</f>
        <v>0</v>
      </c>
      <c r="G114" s="3">
        <f>SUM(G115:G118)</f>
        <v>0</v>
      </c>
      <c r="H114" s="3">
        <f>SUM(H115:H118)</f>
        <v>0</v>
      </c>
    </row>
    <row r="115" spans="5:8" x14ac:dyDescent="0.35">
      <c r="E115" s="4"/>
      <c r="F115" s="5"/>
      <c r="G115" s="6"/>
      <c r="H115" s="7"/>
    </row>
    <row r="116" spans="5:8" x14ac:dyDescent="0.35">
      <c r="E116" s="4"/>
      <c r="F116" s="8"/>
      <c r="G116" s="9"/>
      <c r="H116" s="10"/>
    </row>
    <row r="117" spans="5:8" x14ac:dyDescent="0.35">
      <c r="E117" s="4"/>
      <c r="F117" s="8"/>
      <c r="G117" s="9"/>
      <c r="H117" s="10"/>
    </row>
    <row r="118" spans="5:8" x14ac:dyDescent="0.35">
      <c r="E118" s="4"/>
      <c r="F118" s="11"/>
      <c r="G118" s="12"/>
      <c r="H118" s="13"/>
    </row>
    <row r="119" spans="5:8" ht="13.15" x14ac:dyDescent="0.35">
      <c r="E119" s="15" t="s">
        <v>95</v>
      </c>
      <c r="F119" s="16">
        <f>SUM(F46)</f>
        <v>0</v>
      </c>
      <c r="G119" s="16">
        <f>SUM(G46)</f>
        <v>0</v>
      </c>
      <c r="H119" s="16">
        <f>SUM(H46)</f>
        <v>0</v>
      </c>
    </row>
    <row r="120" spans="5:8" x14ac:dyDescent="0.35">
      <c r="F120" s="17"/>
      <c r="G120" s="17"/>
      <c r="H120" s="17"/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1:H250"/>
  <sheetViews>
    <sheetView showGridLines="0" topLeftCell="A32" workbookViewId="0">
      <selection activeCell="K54" sqref="K54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66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1209760000</v>
      </c>
      <c r="G5" s="3">
        <v>1285864000</v>
      </c>
      <c r="H5" s="3">
        <v>1344030000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428628000</v>
      </c>
      <c r="G7" s="23">
        <f>SUM(G8:G20)</f>
        <v>623697000</v>
      </c>
      <c r="H7" s="23">
        <f>SUM(H8:H20)</f>
        <v>654064000</v>
      </c>
    </row>
    <row r="8" spans="5:8" x14ac:dyDescent="0.35">
      <c r="E8" s="24" t="s">
        <v>11</v>
      </c>
      <c r="F8" s="9">
        <v>425942000</v>
      </c>
      <c r="G8" s="9">
        <v>620888000</v>
      </c>
      <c r="H8" s="9">
        <v>651129000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/>
      <c r="G11" s="9"/>
      <c r="H11" s="9"/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>
        <v>2686000</v>
      </c>
      <c r="G14" s="25">
        <v>2809000</v>
      </c>
      <c r="H14" s="25">
        <v>2935000</v>
      </c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10803000</v>
      </c>
      <c r="G21" s="3">
        <f>SUM(G22:G30)</f>
        <v>2500000</v>
      </c>
      <c r="H21" s="3">
        <f>SUM(H22:H30)</f>
        <v>2600000</v>
      </c>
    </row>
    <row r="22" spans="5:8" x14ac:dyDescent="0.35">
      <c r="E22" s="24" t="s">
        <v>25</v>
      </c>
      <c r="F22" s="25">
        <v>2400000</v>
      </c>
      <c r="G22" s="25">
        <v>2500000</v>
      </c>
      <c r="H22" s="25">
        <v>2600000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8403000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/>
      <c r="G27" s="9"/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1649191000</v>
      </c>
      <c r="G31" s="16">
        <f>+G5+G6+G7+G21</f>
        <v>1912061000</v>
      </c>
      <c r="H31" s="16">
        <f>+H5+H6+H7+H21</f>
        <v>2000694000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312793000</v>
      </c>
      <c r="G33" s="3">
        <f>SUM(G34:G40)</f>
        <v>63220000</v>
      </c>
      <c r="H33" s="3">
        <f>SUM(H34:H40)</f>
        <v>66881000</v>
      </c>
    </row>
    <row r="34" spans="5:8" x14ac:dyDescent="0.35">
      <c r="E34" s="24" t="s">
        <v>19</v>
      </c>
      <c r="F34" s="9">
        <v>100000000</v>
      </c>
      <c r="G34" s="9"/>
      <c r="H34" s="9"/>
    </row>
    <row r="35" spans="5:8" x14ac:dyDescent="0.35">
      <c r="E35" s="24" t="s">
        <v>37</v>
      </c>
      <c r="F35" s="9"/>
      <c r="G35" s="9"/>
      <c r="H35" s="9"/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>
        <v>70000000</v>
      </c>
      <c r="G38" s="9">
        <v>63220000</v>
      </c>
      <c r="H38" s="9">
        <v>66881000</v>
      </c>
    </row>
    <row r="39" spans="5:8" x14ac:dyDescent="0.35">
      <c r="E39" s="24" t="s">
        <v>11</v>
      </c>
      <c r="F39" s="9">
        <v>142793000</v>
      </c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312793000</v>
      </c>
      <c r="G43" s="29">
        <f>+G33+G41</f>
        <v>63220000</v>
      </c>
      <c r="H43" s="29">
        <f>+H33+H41</f>
        <v>66881000</v>
      </c>
    </row>
    <row r="44" spans="5:8" ht="13.5" x14ac:dyDescent="0.35">
      <c r="E44" s="30" t="s">
        <v>42</v>
      </c>
      <c r="F44" s="31">
        <f>+F31+F43</f>
        <v>1961984000</v>
      </c>
      <c r="G44" s="31">
        <f>+G31+G43</f>
        <v>1975281000</v>
      </c>
      <c r="H44" s="31">
        <f>+H31+H43</f>
        <v>2067575000</v>
      </c>
    </row>
    <row r="45" spans="5:8" ht="13.15" x14ac:dyDescent="0.35">
      <c r="E45" s="2" t="s">
        <v>92</v>
      </c>
      <c r="F45" s="3"/>
      <c r="G45" s="3"/>
      <c r="H45" s="3"/>
    </row>
    <row r="46" spans="5:8" ht="13.15" x14ac:dyDescent="0.35">
      <c r="E46" s="2" t="s">
        <v>93</v>
      </c>
      <c r="F46" s="23">
        <f>SUM(F48+F54+F60+F66+F72+F78+F84+F90+F96+F102+F108+F114)</f>
        <v>0</v>
      </c>
      <c r="G46" s="23">
        <f>SUM(G48+G54+G60+G66+G72+G78+G84+G90+G96+G102+G108+G114)</f>
        <v>0</v>
      </c>
      <c r="H46" s="23">
        <f>SUM(H48+H54+H60+H66+H72+H78+H84+H90+H96+H102+H108+H114)</f>
        <v>0</v>
      </c>
    </row>
    <row r="47" spans="5:8" ht="13.15" x14ac:dyDescent="0.35">
      <c r="E47" s="32" t="s">
        <v>94</v>
      </c>
      <c r="F47" s="3"/>
      <c r="G47" s="3"/>
      <c r="H47" s="3"/>
    </row>
    <row r="48" spans="5:8" ht="13.15" x14ac:dyDescent="0.35">
      <c r="E48" s="33" t="s">
        <v>96</v>
      </c>
      <c r="F48" s="3">
        <f>SUM(F49:F52)</f>
        <v>0</v>
      </c>
      <c r="G48" s="3">
        <f>SUM(G49:G52)</f>
        <v>0</v>
      </c>
      <c r="H48" s="3">
        <f>SUM(H49:H52)</f>
        <v>0</v>
      </c>
    </row>
    <row r="49" spans="5:8" x14ac:dyDescent="0.35">
      <c r="E49" s="34" t="s">
        <v>97</v>
      </c>
      <c r="F49" s="5"/>
      <c r="G49" s="6"/>
      <c r="H49" s="7"/>
    </row>
    <row r="50" spans="5:8" x14ac:dyDescent="0.35">
      <c r="E50" s="34" t="s">
        <v>98</v>
      </c>
      <c r="F50" s="8"/>
      <c r="G50" s="9"/>
      <c r="H50" s="10"/>
    </row>
    <row r="51" spans="5:8" x14ac:dyDescent="0.35">
      <c r="E51" s="4"/>
      <c r="F51" s="8"/>
      <c r="G51" s="9"/>
      <c r="H51" s="10"/>
    </row>
    <row r="52" spans="5:8" x14ac:dyDescent="0.35">
      <c r="E52" s="4"/>
      <c r="F52" s="11"/>
      <c r="G52" s="12"/>
      <c r="H52" s="13"/>
    </row>
    <row r="53" spans="5:8" x14ac:dyDescent="0.35">
      <c r="F53" s="14"/>
      <c r="G53" s="14"/>
      <c r="H53" s="14"/>
    </row>
    <row r="54" spans="5:8" ht="13.15" x14ac:dyDescent="0.35">
      <c r="E54" s="2"/>
      <c r="F54" s="3">
        <f>SUM(F55:F58)</f>
        <v>0</v>
      </c>
      <c r="G54" s="3">
        <f>SUM(G55:G58)</f>
        <v>0</v>
      </c>
      <c r="H54" s="3">
        <f>SUM(H55:H58)</f>
        <v>0</v>
      </c>
    </row>
    <row r="55" spans="5:8" x14ac:dyDescent="0.35">
      <c r="E55" s="4"/>
      <c r="F55" s="5"/>
      <c r="G55" s="6"/>
      <c r="H55" s="7"/>
    </row>
    <row r="56" spans="5:8" x14ac:dyDescent="0.35">
      <c r="E56" s="4"/>
      <c r="F56" s="8"/>
      <c r="G56" s="9"/>
      <c r="H56" s="10"/>
    </row>
    <row r="57" spans="5:8" x14ac:dyDescent="0.35">
      <c r="E57" s="4"/>
      <c r="F57" s="8"/>
      <c r="G57" s="9"/>
      <c r="H57" s="10"/>
    </row>
    <row r="58" spans="5:8" x14ac:dyDescent="0.35">
      <c r="E58" s="4"/>
      <c r="F58" s="11"/>
      <c r="G58" s="12"/>
      <c r="H58" s="13"/>
    </row>
    <row r="59" spans="5:8" x14ac:dyDescent="0.35">
      <c r="F59" s="14"/>
      <c r="G59" s="14"/>
      <c r="H59" s="14"/>
    </row>
    <row r="60" spans="5:8" ht="13.15" x14ac:dyDescent="0.35">
      <c r="E60" s="2"/>
      <c r="F60" s="3">
        <f>SUM(F61:F64)</f>
        <v>0</v>
      </c>
      <c r="G60" s="3">
        <f>SUM(G61:G64)</f>
        <v>0</v>
      </c>
      <c r="H60" s="3">
        <f>SUM(H61:H64)</f>
        <v>0</v>
      </c>
    </row>
    <row r="61" spans="5:8" x14ac:dyDescent="0.35">
      <c r="E61" s="4"/>
      <c r="F61" s="5"/>
      <c r="G61" s="6"/>
      <c r="H61" s="7"/>
    </row>
    <row r="62" spans="5:8" x14ac:dyDescent="0.35">
      <c r="E62" s="4"/>
      <c r="F62" s="8"/>
      <c r="G62" s="9"/>
      <c r="H62" s="10"/>
    </row>
    <row r="63" spans="5:8" x14ac:dyDescent="0.35">
      <c r="E63" s="4"/>
      <c r="F63" s="8"/>
      <c r="G63" s="9"/>
      <c r="H63" s="10"/>
    </row>
    <row r="64" spans="5:8" x14ac:dyDescent="0.35">
      <c r="E64" s="4"/>
      <c r="F64" s="11"/>
      <c r="G64" s="12"/>
      <c r="H64" s="13"/>
    </row>
    <row r="65" spans="5:8" x14ac:dyDescent="0.35">
      <c r="F65" s="14"/>
      <c r="G65" s="14"/>
      <c r="H65" s="14"/>
    </row>
    <row r="66" spans="5:8" ht="13.15" x14ac:dyDescent="0.35">
      <c r="E66" s="2"/>
      <c r="F66" s="3">
        <f>SUM(F67:F70)</f>
        <v>0</v>
      </c>
      <c r="G66" s="3">
        <f>SUM(G67:G70)</f>
        <v>0</v>
      </c>
      <c r="H66" s="3">
        <f>SUM(H67:H70)</f>
        <v>0</v>
      </c>
    </row>
    <row r="67" spans="5:8" x14ac:dyDescent="0.35">
      <c r="E67" s="4"/>
      <c r="F67" s="5"/>
      <c r="G67" s="6"/>
      <c r="H67" s="7"/>
    </row>
    <row r="68" spans="5:8" x14ac:dyDescent="0.35">
      <c r="E68" s="4"/>
      <c r="F68" s="8"/>
      <c r="G68" s="9"/>
      <c r="H68" s="10"/>
    </row>
    <row r="69" spans="5:8" x14ac:dyDescent="0.35">
      <c r="E69" s="4"/>
      <c r="F69" s="8"/>
      <c r="G69" s="9"/>
      <c r="H69" s="10"/>
    </row>
    <row r="70" spans="5:8" x14ac:dyDescent="0.35">
      <c r="E70" s="4"/>
      <c r="F70" s="11"/>
      <c r="G70" s="12"/>
      <c r="H70" s="13"/>
    </row>
    <row r="71" spans="5:8" x14ac:dyDescent="0.35">
      <c r="F71" s="14"/>
      <c r="G71" s="14"/>
      <c r="H71" s="14"/>
    </row>
    <row r="72" spans="5:8" ht="13.15" x14ac:dyDescent="0.35">
      <c r="E72" s="2"/>
      <c r="F72" s="3">
        <f>SUM(F73:F76)</f>
        <v>0</v>
      </c>
      <c r="G72" s="3">
        <f>SUM(G73:G76)</f>
        <v>0</v>
      </c>
      <c r="H72" s="3">
        <f>SUM(H73:H76)</f>
        <v>0</v>
      </c>
    </row>
    <row r="73" spans="5:8" x14ac:dyDescent="0.35">
      <c r="E73" s="4"/>
      <c r="F73" s="5"/>
      <c r="G73" s="6"/>
      <c r="H73" s="7"/>
    </row>
    <row r="74" spans="5:8" x14ac:dyDescent="0.35">
      <c r="E74" s="4"/>
      <c r="F74" s="8"/>
      <c r="G74" s="9"/>
      <c r="H74" s="10"/>
    </row>
    <row r="75" spans="5:8" x14ac:dyDescent="0.35">
      <c r="E75" s="4"/>
      <c r="F75" s="8"/>
      <c r="G75" s="9"/>
      <c r="H75" s="10"/>
    </row>
    <row r="76" spans="5:8" x14ac:dyDescent="0.35">
      <c r="E76" s="4"/>
      <c r="F76" s="11"/>
      <c r="G76" s="12"/>
      <c r="H76" s="13"/>
    </row>
    <row r="77" spans="5:8" x14ac:dyDescent="0.35">
      <c r="F77" s="14"/>
      <c r="G77" s="14"/>
      <c r="H77" s="14"/>
    </row>
    <row r="78" spans="5:8" ht="13.15" x14ac:dyDescent="0.35">
      <c r="E78" s="2"/>
      <c r="F78" s="3">
        <f>SUM(F79:F82)</f>
        <v>0</v>
      </c>
      <c r="G78" s="3">
        <f>SUM(G79:G82)</f>
        <v>0</v>
      </c>
      <c r="H78" s="3">
        <f>SUM(H79:H82)</f>
        <v>0</v>
      </c>
    </row>
    <row r="79" spans="5:8" x14ac:dyDescent="0.35">
      <c r="E79" s="4"/>
      <c r="F79" s="5"/>
      <c r="G79" s="6"/>
      <c r="H79" s="7"/>
    </row>
    <row r="80" spans="5:8" x14ac:dyDescent="0.35">
      <c r="E80" s="4"/>
      <c r="F80" s="8"/>
      <c r="G80" s="9"/>
      <c r="H80" s="10"/>
    </row>
    <row r="81" spans="5:8" x14ac:dyDescent="0.35">
      <c r="E81" s="4"/>
      <c r="F81" s="8"/>
      <c r="G81" s="9"/>
      <c r="H81" s="10"/>
    </row>
    <row r="82" spans="5:8" x14ac:dyDescent="0.35">
      <c r="E82" s="4"/>
      <c r="F82" s="11"/>
      <c r="G82" s="12"/>
      <c r="H82" s="13"/>
    </row>
    <row r="83" spans="5:8" x14ac:dyDescent="0.35">
      <c r="F83" s="14"/>
      <c r="G83" s="14"/>
      <c r="H83" s="14"/>
    </row>
    <row r="84" spans="5:8" ht="13.15" x14ac:dyDescent="0.35">
      <c r="E84" s="2"/>
      <c r="F84" s="3">
        <f>SUM(F85:F88)</f>
        <v>0</v>
      </c>
      <c r="G84" s="3">
        <f>SUM(G85:G88)</f>
        <v>0</v>
      </c>
      <c r="H84" s="3">
        <f>SUM(H85:H88)</f>
        <v>0</v>
      </c>
    </row>
    <row r="85" spans="5:8" x14ac:dyDescent="0.35">
      <c r="E85" s="4"/>
      <c r="F85" s="5"/>
      <c r="G85" s="6"/>
      <c r="H85" s="7"/>
    </row>
    <row r="86" spans="5:8" x14ac:dyDescent="0.35">
      <c r="E86" s="4"/>
      <c r="F86" s="8"/>
      <c r="G86" s="9"/>
      <c r="H86" s="10"/>
    </row>
    <row r="87" spans="5:8" x14ac:dyDescent="0.35">
      <c r="E87" s="4"/>
      <c r="F87" s="8"/>
      <c r="G87" s="9"/>
      <c r="H87" s="10"/>
    </row>
    <row r="88" spans="5:8" x14ac:dyDescent="0.35">
      <c r="E88" s="4"/>
      <c r="F88" s="11"/>
      <c r="G88" s="12"/>
      <c r="H88" s="13"/>
    </row>
    <row r="89" spans="5:8" x14ac:dyDescent="0.35">
      <c r="F89" s="14"/>
      <c r="G89" s="14"/>
      <c r="H89" s="14"/>
    </row>
    <row r="90" spans="5:8" ht="13.15" x14ac:dyDescent="0.35">
      <c r="E90" s="2"/>
      <c r="F90" s="3">
        <f>SUM(F91:F94)</f>
        <v>0</v>
      </c>
      <c r="G90" s="3">
        <f>SUM(G91:G94)</f>
        <v>0</v>
      </c>
      <c r="H90" s="3">
        <f>SUM(H91:H94)</f>
        <v>0</v>
      </c>
    </row>
    <row r="91" spans="5:8" x14ac:dyDescent="0.35">
      <c r="E91" s="4"/>
      <c r="F91" s="5"/>
      <c r="G91" s="6"/>
      <c r="H91" s="7"/>
    </row>
    <row r="92" spans="5:8" x14ac:dyDescent="0.35">
      <c r="E92" s="4"/>
      <c r="F92" s="8"/>
      <c r="G92" s="9"/>
      <c r="H92" s="10"/>
    </row>
    <row r="93" spans="5:8" x14ac:dyDescent="0.35">
      <c r="E93" s="4"/>
      <c r="F93" s="8"/>
      <c r="G93" s="9"/>
      <c r="H93" s="10"/>
    </row>
    <row r="94" spans="5:8" x14ac:dyDescent="0.35">
      <c r="E94" s="4"/>
      <c r="F94" s="11"/>
      <c r="G94" s="12"/>
      <c r="H94" s="13"/>
    </row>
    <row r="95" spans="5:8" x14ac:dyDescent="0.35">
      <c r="F95" s="14"/>
      <c r="G95" s="14"/>
      <c r="H95" s="14"/>
    </row>
    <row r="96" spans="5:8" ht="13.15" x14ac:dyDescent="0.35">
      <c r="E96" s="2"/>
      <c r="F96" s="3">
        <f>SUM(F97:F100)</f>
        <v>0</v>
      </c>
      <c r="G96" s="3">
        <f>SUM(G97:G100)</f>
        <v>0</v>
      </c>
      <c r="H96" s="3">
        <f>SUM(H97:H100)</f>
        <v>0</v>
      </c>
    </row>
    <row r="97" spans="5:8" x14ac:dyDescent="0.35">
      <c r="E97" s="4"/>
      <c r="F97" s="5"/>
      <c r="G97" s="6"/>
      <c r="H97" s="7"/>
    </row>
    <row r="98" spans="5:8" x14ac:dyDescent="0.35">
      <c r="E98" s="4"/>
      <c r="F98" s="8"/>
      <c r="G98" s="9"/>
      <c r="H98" s="10"/>
    </row>
    <row r="99" spans="5:8" x14ac:dyDescent="0.35">
      <c r="E99" s="4"/>
      <c r="F99" s="8"/>
      <c r="G99" s="9"/>
      <c r="H99" s="10"/>
    </row>
    <row r="100" spans="5:8" x14ac:dyDescent="0.35">
      <c r="E100" s="4"/>
      <c r="F100" s="11"/>
      <c r="G100" s="12"/>
      <c r="H100" s="13"/>
    </row>
    <row r="101" spans="5:8" x14ac:dyDescent="0.35">
      <c r="F101" s="14"/>
      <c r="G101" s="14"/>
      <c r="H101" s="14"/>
    </row>
    <row r="102" spans="5:8" ht="13.15" x14ac:dyDescent="0.35">
      <c r="E102" s="2"/>
      <c r="F102" s="3">
        <f>SUM(F103:F106)</f>
        <v>0</v>
      </c>
      <c r="G102" s="3">
        <f>SUM(G103:G106)</f>
        <v>0</v>
      </c>
      <c r="H102" s="3">
        <f>SUM(H103:H106)</f>
        <v>0</v>
      </c>
    </row>
    <row r="103" spans="5:8" x14ac:dyDescent="0.35">
      <c r="E103" s="4"/>
      <c r="F103" s="5"/>
      <c r="G103" s="6"/>
      <c r="H103" s="7"/>
    </row>
    <row r="104" spans="5:8" x14ac:dyDescent="0.35">
      <c r="E104" s="4"/>
      <c r="F104" s="8"/>
      <c r="G104" s="9"/>
      <c r="H104" s="10"/>
    </row>
    <row r="105" spans="5:8" x14ac:dyDescent="0.35">
      <c r="E105" s="4"/>
      <c r="F105" s="8"/>
      <c r="G105" s="9"/>
      <c r="H105" s="10"/>
    </row>
    <row r="106" spans="5:8" x14ac:dyDescent="0.35">
      <c r="E106" s="4"/>
      <c r="F106" s="11"/>
      <c r="G106" s="12"/>
      <c r="H106" s="13"/>
    </row>
    <row r="107" spans="5:8" x14ac:dyDescent="0.35">
      <c r="F107" s="14"/>
      <c r="G107" s="14"/>
      <c r="H107" s="14"/>
    </row>
    <row r="108" spans="5:8" ht="13.15" x14ac:dyDescent="0.35">
      <c r="E108" s="2"/>
      <c r="F108" s="3">
        <f>SUM(F109:F112)</f>
        <v>0</v>
      </c>
      <c r="G108" s="3">
        <f>SUM(G109:G112)</f>
        <v>0</v>
      </c>
      <c r="H108" s="3">
        <f>SUM(H109:H112)</f>
        <v>0</v>
      </c>
    </row>
    <row r="109" spans="5:8" x14ac:dyDescent="0.35">
      <c r="E109" s="4"/>
      <c r="F109" s="5"/>
      <c r="G109" s="6"/>
      <c r="H109" s="7"/>
    </row>
    <row r="110" spans="5:8" x14ac:dyDescent="0.35">
      <c r="E110" s="4"/>
      <c r="F110" s="8"/>
      <c r="G110" s="9"/>
      <c r="H110" s="10"/>
    </row>
    <row r="111" spans="5:8" x14ac:dyDescent="0.35">
      <c r="E111" s="4"/>
      <c r="F111" s="8"/>
      <c r="G111" s="9"/>
      <c r="H111" s="10"/>
    </row>
    <row r="112" spans="5:8" x14ac:dyDescent="0.35">
      <c r="E112" s="4"/>
      <c r="F112" s="11"/>
      <c r="G112" s="12"/>
      <c r="H112" s="13"/>
    </row>
    <row r="113" spans="5:8" x14ac:dyDescent="0.35">
      <c r="F113" s="14"/>
      <c r="G113" s="14"/>
      <c r="H113" s="14"/>
    </row>
    <row r="114" spans="5:8" ht="13.15" x14ac:dyDescent="0.35">
      <c r="E114" s="2"/>
      <c r="F114" s="3">
        <f>SUM(F115:F118)</f>
        <v>0</v>
      </c>
      <c r="G114" s="3">
        <f>SUM(G115:G118)</f>
        <v>0</v>
      </c>
      <c r="H114" s="3">
        <f>SUM(H115:H118)</f>
        <v>0</v>
      </c>
    </row>
    <row r="115" spans="5:8" x14ac:dyDescent="0.35">
      <c r="E115" s="4"/>
      <c r="F115" s="5"/>
      <c r="G115" s="6"/>
      <c r="H115" s="7"/>
    </row>
    <row r="116" spans="5:8" x14ac:dyDescent="0.35">
      <c r="E116" s="4"/>
      <c r="F116" s="8"/>
      <c r="G116" s="9"/>
      <c r="H116" s="10"/>
    </row>
    <row r="117" spans="5:8" x14ac:dyDescent="0.35">
      <c r="E117" s="4"/>
      <c r="F117" s="8"/>
      <c r="G117" s="9"/>
      <c r="H117" s="10"/>
    </row>
    <row r="118" spans="5:8" x14ac:dyDescent="0.35">
      <c r="E118" s="4"/>
      <c r="F118" s="11"/>
      <c r="G118" s="12"/>
      <c r="H118" s="13"/>
    </row>
    <row r="119" spans="5:8" ht="13.15" x14ac:dyDescent="0.35">
      <c r="E119" s="15" t="s">
        <v>95</v>
      </c>
      <c r="F119" s="16">
        <f>SUM(F46)</f>
        <v>0</v>
      </c>
      <c r="G119" s="16">
        <f>SUM(G46)</f>
        <v>0</v>
      </c>
      <c r="H119" s="16">
        <f>SUM(H46)</f>
        <v>0</v>
      </c>
    </row>
    <row r="120" spans="5:8" ht="13.15" x14ac:dyDescent="0.4">
      <c r="E120" s="41" t="s">
        <v>44</v>
      </c>
      <c r="F120" s="40"/>
      <c r="G120" s="40"/>
      <c r="H120" s="40"/>
    </row>
    <row r="121" spans="5:8" ht="13.15" x14ac:dyDescent="0.4">
      <c r="E121" s="41" t="s">
        <v>44</v>
      </c>
      <c r="F121" s="40"/>
      <c r="G121" s="40"/>
      <c r="H121" s="40"/>
    </row>
    <row r="122" spans="5:8" ht="13.15" x14ac:dyDescent="0.4">
      <c r="E122" s="39" t="s">
        <v>45</v>
      </c>
      <c r="F122" s="40"/>
      <c r="G122" s="40"/>
      <c r="H122" s="40"/>
    </row>
    <row r="123" spans="5:8" ht="13.15" x14ac:dyDescent="0.4">
      <c r="E123" s="41" t="s">
        <v>44</v>
      </c>
      <c r="F123" s="40"/>
      <c r="G123" s="40"/>
      <c r="H123" s="40"/>
    </row>
    <row r="124" spans="5:8" ht="13.15" x14ac:dyDescent="0.4">
      <c r="E124" s="39" t="s">
        <v>46</v>
      </c>
      <c r="F124" s="40"/>
      <c r="G124" s="40"/>
      <c r="H124" s="40"/>
    </row>
    <row r="125" spans="5:8" x14ac:dyDescent="0.35">
      <c r="E125" s="1" t="s">
        <v>67</v>
      </c>
      <c r="F125" s="14">
        <v>75787000</v>
      </c>
      <c r="G125" s="14">
        <v>82467000</v>
      </c>
      <c r="H125" s="14">
        <v>86196000</v>
      </c>
    </row>
    <row r="126" spans="5:8" x14ac:dyDescent="0.35">
      <c r="E126" s="1" t="s">
        <v>68</v>
      </c>
      <c r="F126" s="14">
        <v>140964000</v>
      </c>
      <c r="G126" s="14">
        <v>153388000</v>
      </c>
      <c r="H126" s="14">
        <v>160325000</v>
      </c>
    </row>
    <row r="127" spans="5:8" x14ac:dyDescent="0.35">
      <c r="E127" s="1" t="s">
        <v>69</v>
      </c>
      <c r="F127" s="14">
        <v>136023000</v>
      </c>
      <c r="G127" s="14">
        <v>148012000</v>
      </c>
      <c r="H127" s="14">
        <v>154705000</v>
      </c>
    </row>
    <row r="128" spans="5:8" x14ac:dyDescent="0.35">
      <c r="E128" s="1" t="s">
        <v>70</v>
      </c>
      <c r="F128" s="14">
        <v>254850000</v>
      </c>
      <c r="G128" s="14">
        <v>277312000</v>
      </c>
      <c r="H128" s="14">
        <v>289852000</v>
      </c>
    </row>
    <row r="129" spans="5:8" ht="13.15" x14ac:dyDescent="0.4">
      <c r="E129" s="41" t="s">
        <v>44</v>
      </c>
      <c r="F129" s="40"/>
      <c r="G129" s="40"/>
      <c r="H129" s="40"/>
    </row>
    <row r="130" spans="5:8" ht="13.15" x14ac:dyDescent="0.4">
      <c r="E130" s="39" t="s">
        <v>52</v>
      </c>
      <c r="F130" s="40"/>
      <c r="G130" s="40"/>
      <c r="H130" s="40"/>
    </row>
    <row r="131" spans="5:8" x14ac:dyDescent="0.35">
      <c r="E131" s="1" t="s">
        <v>67</v>
      </c>
      <c r="F131" s="14">
        <v>47420000</v>
      </c>
      <c r="G131" s="14">
        <v>49602000</v>
      </c>
      <c r="H131" s="14">
        <v>51845000</v>
      </c>
    </row>
    <row r="132" spans="5:8" x14ac:dyDescent="0.35">
      <c r="E132" s="1" t="s">
        <v>68</v>
      </c>
      <c r="F132" s="14">
        <v>88202000</v>
      </c>
      <c r="G132" s="14">
        <v>92259000</v>
      </c>
      <c r="H132" s="14">
        <v>96431000</v>
      </c>
    </row>
    <row r="133" spans="5:8" x14ac:dyDescent="0.35">
      <c r="E133" s="1" t="s">
        <v>69</v>
      </c>
      <c r="F133" s="14">
        <v>85110000</v>
      </c>
      <c r="G133" s="14">
        <v>89025000</v>
      </c>
      <c r="H133" s="14">
        <v>93051000</v>
      </c>
    </row>
    <row r="134" spans="5:8" x14ac:dyDescent="0.35">
      <c r="E134" s="1" t="s">
        <v>70</v>
      </c>
      <c r="F134" s="14">
        <v>159461000</v>
      </c>
      <c r="G134" s="14">
        <v>166796000</v>
      </c>
      <c r="H134" s="14">
        <v>174339000</v>
      </c>
    </row>
    <row r="135" spans="5:8" ht="13.15" x14ac:dyDescent="0.4">
      <c r="E135" s="41" t="s">
        <v>44</v>
      </c>
      <c r="F135" s="40"/>
      <c r="G135" s="40"/>
      <c r="H135" s="40"/>
    </row>
    <row r="136" spans="5:8" ht="13.15" x14ac:dyDescent="0.4">
      <c r="E136" s="41" t="s">
        <v>44</v>
      </c>
      <c r="F136" s="40"/>
      <c r="G136" s="40"/>
      <c r="H136" s="40"/>
    </row>
    <row r="137" spans="5:8" ht="13.15" x14ac:dyDescent="0.4">
      <c r="E137" s="39" t="s">
        <v>53</v>
      </c>
      <c r="F137" s="40"/>
      <c r="G137" s="40"/>
      <c r="H137" s="40"/>
    </row>
    <row r="138" spans="5:8" ht="13.15" x14ac:dyDescent="0.4">
      <c r="E138" s="41" t="s">
        <v>44</v>
      </c>
      <c r="F138" s="40"/>
      <c r="G138" s="40"/>
      <c r="H138" s="40"/>
    </row>
    <row r="139" spans="5:8" x14ac:dyDescent="0.35">
      <c r="E139" s="1" t="s">
        <v>67</v>
      </c>
      <c r="F139" s="14">
        <v>56152000</v>
      </c>
      <c r="G139" s="14">
        <v>61347000</v>
      </c>
      <c r="H139" s="14">
        <v>64359000</v>
      </c>
    </row>
    <row r="140" spans="5:8" x14ac:dyDescent="0.35">
      <c r="E140" s="1" t="s">
        <v>68</v>
      </c>
      <c r="F140" s="14">
        <v>135042000</v>
      </c>
      <c r="G140" s="14">
        <v>147534000</v>
      </c>
      <c r="H140" s="14">
        <v>154778000</v>
      </c>
    </row>
    <row r="141" spans="5:8" x14ac:dyDescent="0.35">
      <c r="E141" s="1" t="s">
        <v>69</v>
      </c>
      <c r="F141" s="14">
        <v>154143000</v>
      </c>
      <c r="G141" s="14">
        <v>168402000</v>
      </c>
      <c r="H141" s="14">
        <v>176671000</v>
      </c>
    </row>
    <row r="142" spans="5:8" x14ac:dyDescent="0.35">
      <c r="E142" s="1" t="s">
        <v>70</v>
      </c>
      <c r="F142" s="14">
        <v>218402000</v>
      </c>
      <c r="G142" s="14">
        <v>238605000</v>
      </c>
      <c r="H142" s="14">
        <v>250321000</v>
      </c>
    </row>
    <row r="143" spans="5:8" ht="13.15" x14ac:dyDescent="0.4">
      <c r="E143" s="41" t="s">
        <v>44</v>
      </c>
      <c r="F143" s="40"/>
      <c r="G143" s="40"/>
      <c r="H143" s="40"/>
    </row>
    <row r="144" spans="5:8" ht="13.15" x14ac:dyDescent="0.4">
      <c r="E144" s="41" t="s">
        <v>44</v>
      </c>
      <c r="F144" s="40"/>
      <c r="G144" s="40"/>
      <c r="H144" s="40"/>
    </row>
    <row r="145" spans="5:8" ht="13.15" x14ac:dyDescent="0.4">
      <c r="E145" s="39" t="s">
        <v>54</v>
      </c>
      <c r="F145" s="40"/>
      <c r="G145" s="40"/>
      <c r="H145" s="40"/>
    </row>
    <row r="146" spans="5:8" ht="13.15" x14ac:dyDescent="0.4">
      <c r="E146" s="41" t="s">
        <v>44</v>
      </c>
      <c r="F146" s="40"/>
      <c r="G146" s="40"/>
      <c r="H146" s="40"/>
    </row>
    <row r="147" spans="5:8" x14ac:dyDescent="0.35">
      <c r="E147" s="1" t="s">
        <v>67</v>
      </c>
      <c r="F147" s="14">
        <v>12000000</v>
      </c>
      <c r="G147" s="14">
        <v>10000000</v>
      </c>
      <c r="H147" s="14">
        <v>10000000</v>
      </c>
    </row>
    <row r="148" spans="5:8" x14ac:dyDescent="0.35">
      <c r="E148" s="1" t="s">
        <v>68</v>
      </c>
      <c r="F148" s="14">
        <v>19000000</v>
      </c>
      <c r="G148" s="14">
        <v>18220000</v>
      </c>
      <c r="H148" s="14">
        <v>18881000</v>
      </c>
    </row>
    <row r="149" spans="5:8" x14ac:dyDescent="0.35">
      <c r="E149" s="1" t="s">
        <v>69</v>
      </c>
      <c r="F149" s="14">
        <v>19000000</v>
      </c>
      <c r="G149" s="14">
        <v>15000000</v>
      </c>
      <c r="H149" s="14">
        <v>18000000</v>
      </c>
    </row>
    <row r="150" spans="5:8" x14ac:dyDescent="0.35">
      <c r="E150" s="1" t="s">
        <v>70</v>
      </c>
      <c r="F150" s="14">
        <v>20000000</v>
      </c>
      <c r="G150" s="14">
        <v>20000000</v>
      </c>
      <c r="H150" s="14">
        <v>20000000</v>
      </c>
    </row>
    <row r="151" spans="5:8" x14ac:dyDescent="0.35">
      <c r="F151" s="17"/>
      <c r="G151" s="17"/>
      <c r="H151" s="17"/>
    </row>
    <row r="152" spans="5:8" x14ac:dyDescent="0.35">
      <c r="F152" s="17"/>
      <c r="G152" s="17"/>
      <c r="H152" s="17"/>
    </row>
    <row r="153" spans="5:8" x14ac:dyDescent="0.35">
      <c r="F153" s="17"/>
      <c r="G153" s="17"/>
      <c r="H153" s="17"/>
    </row>
    <row r="154" spans="5:8" x14ac:dyDescent="0.35">
      <c r="F154" s="17"/>
      <c r="G154" s="17"/>
      <c r="H154" s="17"/>
    </row>
    <row r="155" spans="5:8" x14ac:dyDescent="0.35">
      <c r="F155" s="17"/>
      <c r="G155" s="17"/>
      <c r="H155" s="17"/>
    </row>
    <row r="156" spans="5:8" x14ac:dyDescent="0.35">
      <c r="F156" s="17"/>
      <c r="G156" s="17"/>
      <c r="H156" s="17"/>
    </row>
    <row r="157" spans="5:8" x14ac:dyDescent="0.35">
      <c r="F157" s="17"/>
      <c r="G157" s="17"/>
      <c r="H157" s="17"/>
    </row>
    <row r="158" spans="5:8" x14ac:dyDescent="0.35">
      <c r="F158" s="17"/>
      <c r="G158" s="17"/>
      <c r="H158" s="17"/>
    </row>
    <row r="159" spans="5:8" x14ac:dyDescent="0.35">
      <c r="F159" s="17"/>
      <c r="G159" s="17"/>
      <c r="H159" s="17"/>
    </row>
    <row r="160" spans="5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</sheetData>
  <mergeCells count="17">
    <mergeCell ref="E1:H1"/>
    <mergeCell ref="E2:H2"/>
    <mergeCell ref="E120:H120"/>
    <mergeCell ref="E121:H121"/>
    <mergeCell ref="E122:H122"/>
    <mergeCell ref="E123:H123"/>
    <mergeCell ref="E124:H124"/>
    <mergeCell ref="E129:H129"/>
    <mergeCell ref="E130:H130"/>
    <mergeCell ref="E135:H135"/>
    <mergeCell ref="E145:H145"/>
    <mergeCell ref="E146:H146"/>
    <mergeCell ref="E136:H136"/>
    <mergeCell ref="E137:H137"/>
    <mergeCell ref="E138:H138"/>
    <mergeCell ref="E143:H143"/>
    <mergeCell ref="E144:H144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4" max="16383" man="1"/>
    <brk id="7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E1:H251"/>
  <sheetViews>
    <sheetView showGridLines="0" topLeftCell="A22" workbookViewId="0">
      <selection activeCell="J51" sqref="J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71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395772000</v>
      </c>
      <c r="G5" s="3">
        <v>393730000</v>
      </c>
      <c r="H5" s="3">
        <v>411529000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92084000</v>
      </c>
      <c r="G7" s="23">
        <f>SUM(G8:G20)</f>
        <v>100540000</v>
      </c>
      <c r="H7" s="23">
        <f>SUM(H8:H20)</f>
        <v>105157000</v>
      </c>
    </row>
    <row r="8" spans="5:8" x14ac:dyDescent="0.35">
      <c r="E8" s="24" t="s">
        <v>11</v>
      </c>
      <c r="F8" s="9">
        <v>75059000</v>
      </c>
      <c r="G8" s="9">
        <v>81540000</v>
      </c>
      <c r="H8" s="9">
        <v>85298000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>
        <v>17025000</v>
      </c>
      <c r="G11" s="9">
        <v>19000000</v>
      </c>
      <c r="H11" s="9">
        <v>19859000</v>
      </c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10108000</v>
      </c>
      <c r="G21" s="3">
        <f>SUM(G22:G30)</f>
        <v>2500000</v>
      </c>
      <c r="H21" s="3">
        <f>SUM(H22:H30)</f>
        <v>6600000</v>
      </c>
    </row>
    <row r="22" spans="5:8" x14ac:dyDescent="0.35">
      <c r="E22" s="24" t="s">
        <v>25</v>
      </c>
      <c r="F22" s="25">
        <v>2400000</v>
      </c>
      <c r="G22" s="25">
        <v>2500000</v>
      </c>
      <c r="H22" s="25">
        <v>2600000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3708000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>
        <v>4000000</v>
      </c>
      <c r="G27" s="9"/>
      <c r="H27" s="9">
        <v>4000000</v>
      </c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497964000</v>
      </c>
      <c r="G31" s="16">
        <f>+G5+G6+G7+G21</f>
        <v>496770000</v>
      </c>
      <c r="H31" s="16">
        <f>+H5+H6+H7+H21</f>
        <v>523286000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7730000</v>
      </c>
      <c r="G33" s="3">
        <f>SUM(G34:G40)</f>
        <v>1898000</v>
      </c>
      <c r="H33" s="3">
        <f>SUM(H34:H40)</f>
        <v>14920000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7730000</v>
      </c>
      <c r="G35" s="9">
        <v>1898000</v>
      </c>
      <c r="H35" s="9">
        <v>14920000</v>
      </c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7730000</v>
      </c>
      <c r="G43" s="29">
        <f>+G33+G41</f>
        <v>1898000</v>
      </c>
      <c r="H43" s="29">
        <f>+H33+H41</f>
        <v>14920000</v>
      </c>
    </row>
    <row r="44" spans="5:8" ht="13.5" x14ac:dyDescent="0.35">
      <c r="E44" s="30" t="s">
        <v>42</v>
      </c>
      <c r="F44" s="31">
        <f>+F31+F43</f>
        <v>505694000</v>
      </c>
      <c r="G44" s="31">
        <f>+G31+G43</f>
        <v>498668000</v>
      </c>
      <c r="H44" s="31">
        <f>+H31+H43</f>
        <v>538206000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39886635</v>
      </c>
      <c r="G47" s="23">
        <f>SUM(G49+G55+G61+G67+G73+G79+G85+G91+G97+G103+G109+G115)</f>
        <v>56806061</v>
      </c>
      <c r="H47" s="23">
        <f>SUM(H49+H55+H61+H67+H73+H79+H85+H91+H97+H103+H109+H115)</f>
        <v>14891752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SUM(F50:F51)</f>
        <v>39886635</v>
      </c>
      <c r="G49" s="3">
        <f t="shared" ref="G49:H49" si="0">SUM(G50:G51)</f>
        <v>56806061</v>
      </c>
      <c r="H49" s="3">
        <f t="shared" si="0"/>
        <v>14891752</v>
      </c>
    </row>
    <row r="50" spans="5:8" x14ac:dyDescent="0.35">
      <c r="E50" s="34" t="s">
        <v>97</v>
      </c>
      <c r="F50" s="5">
        <v>11654552</v>
      </c>
      <c r="G50" s="6">
        <v>11806061</v>
      </c>
      <c r="H50" s="7">
        <v>11654552</v>
      </c>
    </row>
    <row r="51" spans="5:8" x14ac:dyDescent="0.35">
      <c r="E51" s="34" t="s">
        <v>98</v>
      </c>
      <c r="F51" s="8">
        <v>28232083</v>
      </c>
      <c r="G51" s="9">
        <v>45000000</v>
      </c>
      <c r="H51" s="10">
        <v>3237200</v>
      </c>
    </row>
    <row r="52" spans="5:8" x14ac:dyDescent="0.35">
      <c r="E52" s="4"/>
      <c r="F52" s="8"/>
      <c r="G52" s="9"/>
      <c r="H52" s="10"/>
    </row>
    <row r="53" spans="5:8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idden="1" x14ac:dyDescent="0.35">
      <c r="F55" s="14"/>
      <c r="G55" s="14"/>
      <c r="H55" s="14"/>
    </row>
    <row r="56" spans="5:8" hidden="1" x14ac:dyDescent="0.35">
      <c r="F56" s="14"/>
      <c r="G56" s="14"/>
      <c r="H56" s="14"/>
    </row>
    <row r="57" spans="5:8" hidden="1" x14ac:dyDescent="0.35">
      <c r="F57" s="14"/>
      <c r="G57" s="14"/>
      <c r="H57" s="14"/>
    </row>
    <row r="58" spans="5:8" hidden="1" x14ac:dyDescent="0.35">
      <c r="F58" s="14"/>
      <c r="G58" s="14"/>
      <c r="H58" s="14"/>
    </row>
    <row r="59" spans="5:8" hidden="1" x14ac:dyDescent="0.35">
      <c r="F59" s="14"/>
      <c r="G59" s="14"/>
      <c r="H59" s="14"/>
    </row>
    <row r="60" spans="5:8" hidden="1" x14ac:dyDescent="0.35">
      <c r="F60" s="14"/>
      <c r="G60" s="14"/>
      <c r="H60" s="14"/>
    </row>
    <row r="61" spans="5:8" hidden="1" x14ac:dyDescent="0.35">
      <c r="F61" s="14"/>
      <c r="G61" s="14"/>
      <c r="H61" s="14"/>
    </row>
    <row r="62" spans="5:8" hidden="1" x14ac:dyDescent="0.35">
      <c r="F62" s="14"/>
      <c r="G62" s="14"/>
      <c r="H62" s="14"/>
    </row>
    <row r="63" spans="5:8" hidden="1" x14ac:dyDescent="0.35">
      <c r="F63" s="14"/>
      <c r="G63" s="14"/>
      <c r="H63" s="14"/>
    </row>
    <row r="64" spans="5:8" hidden="1" x14ac:dyDescent="0.35">
      <c r="F64" s="14"/>
      <c r="G64" s="14"/>
      <c r="H64" s="14"/>
    </row>
    <row r="65" spans="5:8" hidden="1" x14ac:dyDescent="0.35">
      <c r="F65" s="14"/>
      <c r="G65" s="14"/>
      <c r="H65" s="14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12"/>
      <c r="G119" s="12"/>
      <c r="H119" s="12"/>
    </row>
    <row r="120" spans="5:8" ht="13.15" x14ac:dyDescent="0.35">
      <c r="E120" s="15" t="s">
        <v>95</v>
      </c>
      <c r="F120" s="35">
        <f>SUM(F47)</f>
        <v>39886635</v>
      </c>
      <c r="G120" s="16">
        <f>SUM(G47)</f>
        <v>56806061</v>
      </c>
      <c r="H120" s="16">
        <f>SUM(H47)</f>
        <v>14891752</v>
      </c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E1:H251"/>
  <sheetViews>
    <sheetView showGridLines="0" topLeftCell="A20" workbookViewId="0">
      <selection activeCell="G51" sqref="G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72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385207000</v>
      </c>
      <c r="G5" s="3">
        <v>383494000</v>
      </c>
      <c r="H5" s="3">
        <v>400830000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93264000</v>
      </c>
      <c r="G7" s="23">
        <f>SUM(G8:G20)</f>
        <v>86307000</v>
      </c>
      <c r="H7" s="23">
        <f>SUM(H8:H20)</f>
        <v>90265000</v>
      </c>
    </row>
    <row r="8" spans="5:8" x14ac:dyDescent="0.35">
      <c r="E8" s="24" t="s">
        <v>11</v>
      </c>
      <c r="F8" s="9">
        <v>81185000</v>
      </c>
      <c r="G8" s="9">
        <v>77307000</v>
      </c>
      <c r="H8" s="9">
        <v>80858000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>
        <v>12079000</v>
      </c>
      <c r="G11" s="9">
        <v>9000000</v>
      </c>
      <c r="H11" s="9">
        <v>9407000</v>
      </c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9003000</v>
      </c>
      <c r="G21" s="3">
        <f>SUM(G22:G30)</f>
        <v>2100000</v>
      </c>
      <c r="H21" s="3">
        <f>SUM(H22:H30)</f>
        <v>2200000</v>
      </c>
    </row>
    <row r="22" spans="5:8" x14ac:dyDescent="0.35">
      <c r="E22" s="24" t="s">
        <v>25</v>
      </c>
      <c r="F22" s="25">
        <v>2000000</v>
      </c>
      <c r="G22" s="25">
        <v>2100000</v>
      </c>
      <c r="H22" s="25">
        <v>2200000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2003000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>
        <v>5000000</v>
      </c>
      <c r="G27" s="9"/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487474000</v>
      </c>
      <c r="G31" s="16">
        <f>+G5+G6+G7+G21</f>
        <v>471901000</v>
      </c>
      <c r="H31" s="16">
        <f>+H5+H6+H7+H21</f>
        <v>493295000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4995000</v>
      </c>
      <c r="G33" s="3">
        <f>SUM(G34:G40)</f>
        <v>5726000</v>
      </c>
      <c r="H33" s="3">
        <f>SUM(H34:H40)</f>
        <v>6802000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4995000</v>
      </c>
      <c r="G35" s="9">
        <v>5726000</v>
      </c>
      <c r="H35" s="9">
        <v>6802000</v>
      </c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4995000</v>
      </c>
      <c r="G43" s="29">
        <f>+G33+G41</f>
        <v>5726000</v>
      </c>
      <c r="H43" s="29">
        <f>+H33+H41</f>
        <v>6802000</v>
      </c>
    </row>
    <row r="44" spans="5:8" ht="13.5" x14ac:dyDescent="0.35">
      <c r="E44" s="30" t="s">
        <v>42</v>
      </c>
      <c r="F44" s="31">
        <f>+F31+F43</f>
        <v>492469000</v>
      </c>
      <c r="G44" s="31">
        <f>+G31+G43</f>
        <v>477627000</v>
      </c>
      <c r="H44" s="31">
        <f>+H31+H43</f>
        <v>500097000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14411727</v>
      </c>
      <c r="G47" s="23">
        <f>SUM(G49+G55+G61+G67+G73+G79+G85+G91+G97+G103+G109+G115)</f>
        <v>14599079</v>
      </c>
      <c r="H47" s="23">
        <f>SUM(H49+H55+H61+H67+H73+H79+H85+H91+H97+H103+H109+H115)</f>
        <v>16584227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14411727</v>
      </c>
      <c r="G49" s="3">
        <f>SUM(G50:G53)</f>
        <v>14599079</v>
      </c>
      <c r="H49" s="3">
        <f>SUM(H50:H53)</f>
        <v>16584227</v>
      </c>
    </row>
    <row r="50" spans="5:8" x14ac:dyDescent="0.35">
      <c r="E50" s="34" t="s">
        <v>97</v>
      </c>
      <c r="F50" s="5">
        <v>14411727</v>
      </c>
      <c r="G50" s="6">
        <v>14599079</v>
      </c>
      <c r="H50" s="7">
        <v>14411727</v>
      </c>
    </row>
    <row r="51" spans="5:8" x14ac:dyDescent="0.35">
      <c r="E51" s="34" t="s">
        <v>98</v>
      </c>
      <c r="F51" s="8" t="s">
        <v>99</v>
      </c>
      <c r="G51" s="9"/>
      <c r="H51" s="10">
        <v>2172500</v>
      </c>
    </row>
    <row r="52" spans="5:8" x14ac:dyDescent="0.35">
      <c r="E52" s="4"/>
      <c r="F52" s="8"/>
      <c r="G52" s="9"/>
      <c r="H52" s="10"/>
    </row>
    <row r="53" spans="5:8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SUM(F116:F119)</f>
        <v>0</v>
      </c>
      <c r="G115" s="3">
        <f>SUM(G116:G119)</f>
        <v>0</v>
      </c>
      <c r="H115" s="3">
        <f>SUM(H116:H119)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12"/>
      <c r="G119" s="12"/>
      <c r="H119" s="12"/>
    </row>
    <row r="120" spans="5:8" ht="13.15" x14ac:dyDescent="0.35">
      <c r="E120" s="15" t="s">
        <v>95</v>
      </c>
      <c r="F120" s="16">
        <f>SUM(F47)</f>
        <v>14411727</v>
      </c>
      <c r="G120" s="16">
        <f>SUM(G47)</f>
        <v>14599079</v>
      </c>
      <c r="H120" s="16">
        <f>SUM(H47)</f>
        <v>16584227</v>
      </c>
    </row>
    <row r="121" spans="5:8" x14ac:dyDescent="0.35">
      <c r="F121" s="17"/>
      <c r="G121" s="17"/>
      <c r="H121" s="17"/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1:H252"/>
  <sheetViews>
    <sheetView showGridLines="0" topLeftCell="A18" workbookViewId="0">
      <selection activeCell="G51" sqref="G51"/>
    </sheetView>
  </sheetViews>
  <sheetFormatPr defaultRowHeight="12.75" x14ac:dyDescent="0.35"/>
  <cols>
    <col min="1" max="4" width="1.73046875" customWidth="1"/>
    <col min="5" max="5" width="71" bestFit="1" customWidth="1"/>
    <col min="6" max="8" width="14.19921875" bestFit="1" customWidth="1"/>
  </cols>
  <sheetData>
    <row r="1" spans="5:8" ht="14.55" customHeight="1" x14ac:dyDescent="0.4">
      <c r="E1" s="37" t="s">
        <v>0</v>
      </c>
      <c r="F1" s="37"/>
      <c r="G1" s="37"/>
      <c r="H1" s="37"/>
    </row>
    <row r="2" spans="5:8" x14ac:dyDescent="0.35">
      <c r="E2" s="38" t="s">
        <v>1</v>
      </c>
      <c r="F2" s="38"/>
      <c r="G2" s="38"/>
      <c r="H2" s="38"/>
    </row>
    <row r="3" spans="5:8" ht="26.25" x14ac:dyDescent="0.4">
      <c r="E3" s="18" t="s">
        <v>73</v>
      </c>
      <c r="F3" s="19" t="s">
        <v>3</v>
      </c>
      <c r="G3" s="19" t="s">
        <v>4</v>
      </c>
      <c r="H3" s="19" t="s">
        <v>5</v>
      </c>
    </row>
    <row r="4" spans="5:8" ht="13.5" x14ac:dyDescent="0.35">
      <c r="E4" s="20" t="s">
        <v>6</v>
      </c>
      <c r="F4" s="21" t="s">
        <v>7</v>
      </c>
      <c r="G4" s="21" t="s">
        <v>7</v>
      </c>
      <c r="H4" s="21" t="s">
        <v>7</v>
      </c>
    </row>
    <row r="5" spans="5:8" ht="13.15" x14ac:dyDescent="0.35">
      <c r="E5" s="22" t="s">
        <v>8</v>
      </c>
      <c r="F5" s="3">
        <v>555351000</v>
      </c>
      <c r="G5" s="3">
        <v>556034000</v>
      </c>
      <c r="H5" s="3">
        <v>581276000</v>
      </c>
    </row>
    <row r="6" spans="5:8" ht="13.15" x14ac:dyDescent="0.35">
      <c r="E6" s="22" t="s">
        <v>9</v>
      </c>
      <c r="F6" s="3"/>
      <c r="G6" s="3"/>
      <c r="H6" s="3"/>
    </row>
    <row r="7" spans="5:8" ht="13.5" x14ac:dyDescent="0.35">
      <c r="E7" s="20" t="s">
        <v>10</v>
      </c>
      <c r="F7" s="23">
        <f>SUM(F8:F20)</f>
        <v>132844000</v>
      </c>
      <c r="G7" s="23">
        <f>SUM(G8:G20)</f>
        <v>136697000</v>
      </c>
      <c r="H7" s="23">
        <f>SUM(H8:H20)</f>
        <v>143129000</v>
      </c>
    </row>
    <row r="8" spans="5:8" x14ac:dyDescent="0.35">
      <c r="E8" s="24" t="s">
        <v>11</v>
      </c>
      <c r="F8" s="9">
        <v>122308000</v>
      </c>
      <c r="G8" s="9">
        <v>127697000</v>
      </c>
      <c r="H8" s="9">
        <v>133722000</v>
      </c>
    </row>
    <row r="9" spans="5:8" x14ac:dyDescent="0.35">
      <c r="E9" s="24" t="s">
        <v>12</v>
      </c>
      <c r="F9" s="9"/>
      <c r="G9" s="9"/>
      <c r="H9" s="9"/>
    </row>
    <row r="10" spans="5:8" x14ac:dyDescent="0.35">
      <c r="E10" s="24" t="s">
        <v>13</v>
      </c>
      <c r="F10" s="25"/>
      <c r="G10" s="25"/>
      <c r="H10" s="25"/>
    </row>
    <row r="11" spans="5:8" x14ac:dyDescent="0.35">
      <c r="E11" s="24" t="s">
        <v>14</v>
      </c>
      <c r="F11" s="9">
        <v>10536000</v>
      </c>
      <c r="G11" s="9">
        <v>9000000</v>
      </c>
      <c r="H11" s="9">
        <v>9407000</v>
      </c>
    </row>
    <row r="12" spans="5:8" x14ac:dyDescent="0.35">
      <c r="E12" s="24" t="s">
        <v>15</v>
      </c>
      <c r="F12" s="9"/>
      <c r="G12" s="9"/>
      <c r="H12" s="9"/>
    </row>
    <row r="13" spans="5:8" x14ac:dyDescent="0.35">
      <c r="E13" s="24" t="s">
        <v>16</v>
      </c>
      <c r="F13" s="25"/>
      <c r="G13" s="25"/>
      <c r="H13" s="25"/>
    </row>
    <row r="14" spans="5:8" x14ac:dyDescent="0.35">
      <c r="E14" s="24" t="s">
        <v>17</v>
      </c>
      <c r="F14" s="25"/>
      <c r="G14" s="25"/>
      <c r="H14" s="25"/>
    </row>
    <row r="15" spans="5:8" x14ac:dyDescent="0.35">
      <c r="E15" s="24" t="s">
        <v>18</v>
      </c>
      <c r="F15" s="25"/>
      <c r="G15" s="25"/>
      <c r="H15" s="25"/>
    </row>
    <row r="16" spans="5:8" x14ac:dyDescent="0.35">
      <c r="E16" s="24" t="s">
        <v>19</v>
      </c>
      <c r="F16" s="9"/>
      <c r="G16" s="9"/>
      <c r="H16" s="9"/>
    </row>
    <row r="17" spans="5:8" x14ac:dyDescent="0.35">
      <c r="E17" s="24" t="s">
        <v>20</v>
      </c>
      <c r="F17" s="9"/>
      <c r="G17" s="9"/>
      <c r="H17" s="9"/>
    </row>
    <row r="18" spans="5:8" x14ac:dyDescent="0.35">
      <c r="E18" s="24" t="s">
        <v>21</v>
      </c>
      <c r="F18" s="25"/>
      <c r="G18" s="25"/>
      <c r="H18" s="25"/>
    </row>
    <row r="19" spans="5:8" x14ac:dyDescent="0.35">
      <c r="E19" s="24" t="s">
        <v>22</v>
      </c>
      <c r="F19" s="9"/>
      <c r="G19" s="9"/>
      <c r="H19" s="9"/>
    </row>
    <row r="20" spans="5:8" x14ac:dyDescent="0.35">
      <c r="E20" s="24" t="s">
        <v>23</v>
      </c>
      <c r="F20" s="9"/>
      <c r="G20" s="9"/>
      <c r="H20" s="9"/>
    </row>
    <row r="21" spans="5:8" ht="13.5" x14ac:dyDescent="0.35">
      <c r="E21" s="20" t="s">
        <v>24</v>
      </c>
      <c r="F21" s="3">
        <f>SUM(F22:F30)</f>
        <v>6811000</v>
      </c>
      <c r="G21" s="3">
        <f>SUM(G22:G30)</f>
        <v>7100000</v>
      </c>
      <c r="H21" s="3">
        <f>SUM(H22:H30)</f>
        <v>2200000</v>
      </c>
    </row>
    <row r="22" spans="5:8" x14ac:dyDescent="0.35">
      <c r="E22" s="24" t="s">
        <v>25</v>
      </c>
      <c r="F22" s="25">
        <v>2000000</v>
      </c>
      <c r="G22" s="25">
        <v>2100000</v>
      </c>
      <c r="H22" s="25">
        <v>2200000</v>
      </c>
    </row>
    <row r="23" spans="5:8" x14ac:dyDescent="0.35">
      <c r="E23" s="24" t="s">
        <v>26</v>
      </c>
      <c r="F23" s="26"/>
      <c r="G23" s="26"/>
      <c r="H23" s="26"/>
    </row>
    <row r="24" spans="5:8" x14ac:dyDescent="0.35">
      <c r="E24" s="24" t="s">
        <v>27</v>
      </c>
      <c r="F24" s="9">
        <v>4811000</v>
      </c>
      <c r="G24" s="9"/>
      <c r="H24" s="9"/>
    </row>
    <row r="25" spans="5:8" x14ac:dyDescent="0.35">
      <c r="E25" s="24" t="s">
        <v>28</v>
      </c>
      <c r="F25" s="9"/>
      <c r="G25" s="9"/>
      <c r="H25" s="9"/>
    </row>
    <row r="26" spans="5:8" x14ac:dyDescent="0.35">
      <c r="E26" s="24" t="s">
        <v>29</v>
      </c>
      <c r="F26" s="25"/>
      <c r="G26" s="25"/>
      <c r="H26" s="25"/>
    </row>
    <row r="27" spans="5:8" x14ac:dyDescent="0.35">
      <c r="E27" s="24" t="s">
        <v>30</v>
      </c>
      <c r="F27" s="9"/>
      <c r="G27" s="9">
        <v>5000000</v>
      </c>
      <c r="H27" s="9"/>
    </row>
    <row r="28" spans="5:8" x14ac:dyDescent="0.35">
      <c r="E28" s="24" t="s">
        <v>31</v>
      </c>
      <c r="F28" s="9"/>
      <c r="G28" s="9"/>
      <c r="H28" s="9"/>
    </row>
    <row r="29" spans="5:8" x14ac:dyDescent="0.35">
      <c r="E29" s="24" t="s">
        <v>32</v>
      </c>
      <c r="F29" s="25"/>
      <c r="G29" s="25"/>
      <c r="H29" s="25"/>
    </row>
    <row r="30" spans="5:8" x14ac:dyDescent="0.35">
      <c r="E30" s="24" t="s">
        <v>33</v>
      </c>
      <c r="F30" s="9"/>
      <c r="G30" s="9"/>
      <c r="H30" s="9"/>
    </row>
    <row r="31" spans="5:8" ht="13.5" x14ac:dyDescent="0.35">
      <c r="E31" s="27" t="s">
        <v>34</v>
      </c>
      <c r="F31" s="16">
        <f>+F5+F6+F7+F21</f>
        <v>695006000</v>
      </c>
      <c r="G31" s="16">
        <f>+G5+G6+G7+G21</f>
        <v>699831000</v>
      </c>
      <c r="H31" s="16">
        <f>+H5+H6+H7+H21</f>
        <v>726605000</v>
      </c>
    </row>
    <row r="32" spans="5:8" ht="13.9" x14ac:dyDescent="0.4">
      <c r="E32" s="20" t="s">
        <v>35</v>
      </c>
      <c r="F32" s="28" t="s">
        <v>7</v>
      </c>
      <c r="G32" s="28" t="s">
        <v>7</v>
      </c>
      <c r="H32" s="28" t="s">
        <v>7</v>
      </c>
    </row>
    <row r="33" spans="5:8" ht="13.5" x14ac:dyDescent="0.35">
      <c r="E33" s="20" t="s">
        <v>36</v>
      </c>
      <c r="F33" s="3">
        <f>SUM(F34:F40)</f>
        <v>19814000</v>
      </c>
      <c r="G33" s="3">
        <f>SUM(G34:G40)</f>
        <v>24712000</v>
      </c>
      <c r="H33" s="3">
        <f>SUM(H34:H40)</f>
        <v>34664000</v>
      </c>
    </row>
    <row r="34" spans="5:8" x14ac:dyDescent="0.35">
      <c r="E34" s="24" t="s">
        <v>19</v>
      </c>
      <c r="F34" s="9"/>
      <c r="G34" s="9"/>
      <c r="H34" s="9"/>
    </row>
    <row r="35" spans="5:8" x14ac:dyDescent="0.35">
      <c r="E35" s="24" t="s">
        <v>37</v>
      </c>
      <c r="F35" s="9">
        <v>19814000</v>
      </c>
      <c r="G35" s="9">
        <v>24712000</v>
      </c>
      <c r="H35" s="9">
        <v>34664000</v>
      </c>
    </row>
    <row r="36" spans="5:8" x14ac:dyDescent="0.35">
      <c r="E36" s="24" t="s">
        <v>38</v>
      </c>
      <c r="F36" s="9"/>
      <c r="G36" s="9"/>
      <c r="H36" s="9"/>
    </row>
    <row r="37" spans="5:8" x14ac:dyDescent="0.35">
      <c r="E37" s="24" t="s">
        <v>39</v>
      </c>
      <c r="F37" s="9"/>
      <c r="G37" s="9"/>
      <c r="H37" s="9"/>
    </row>
    <row r="38" spans="5:8" x14ac:dyDescent="0.35">
      <c r="E38" s="24" t="s">
        <v>20</v>
      </c>
      <c r="F38" s="9"/>
      <c r="G38" s="9"/>
      <c r="H38" s="9"/>
    </row>
    <row r="39" spans="5:8" x14ac:dyDescent="0.35">
      <c r="E39" s="24" t="s">
        <v>11</v>
      </c>
      <c r="F39" s="9"/>
      <c r="G39" s="9"/>
      <c r="H39" s="9"/>
    </row>
    <row r="40" spans="5:8" x14ac:dyDescent="0.35">
      <c r="E40" s="24" t="s">
        <v>40</v>
      </c>
      <c r="F40" s="9"/>
      <c r="G40" s="9"/>
      <c r="H40" s="9"/>
    </row>
    <row r="41" spans="5:8" ht="13.5" x14ac:dyDescent="0.35">
      <c r="E41" s="20" t="s">
        <v>24</v>
      </c>
      <c r="F41" s="3">
        <f>SUM(F42:F42)</f>
        <v>0</v>
      </c>
      <c r="G41" s="3">
        <f>SUM(G42:G42)</f>
        <v>0</v>
      </c>
      <c r="H41" s="3">
        <f>SUM(H42:H42)</f>
        <v>0</v>
      </c>
    </row>
    <row r="42" spans="5:8" x14ac:dyDescent="0.35">
      <c r="E42" s="24" t="s">
        <v>26</v>
      </c>
      <c r="F42" s="25"/>
      <c r="G42" s="25"/>
      <c r="H42" s="25"/>
    </row>
    <row r="43" spans="5:8" ht="13.9" x14ac:dyDescent="0.4">
      <c r="E43" s="27" t="s">
        <v>41</v>
      </c>
      <c r="F43" s="29">
        <f>+F33+F41</f>
        <v>19814000</v>
      </c>
      <c r="G43" s="29">
        <f>+G33+G41</f>
        <v>24712000</v>
      </c>
      <c r="H43" s="29">
        <f>+H33+H41</f>
        <v>34664000</v>
      </c>
    </row>
    <row r="44" spans="5:8" ht="13.5" x14ac:dyDescent="0.35">
      <c r="E44" s="30" t="s">
        <v>42</v>
      </c>
      <c r="F44" s="31">
        <f>+F31+F43</f>
        <v>714820000</v>
      </c>
      <c r="G44" s="31">
        <f>+G31+G43</f>
        <v>724543000</v>
      </c>
      <c r="H44" s="31">
        <f>+H31+H43</f>
        <v>761269000</v>
      </c>
    </row>
    <row r="45" spans="5:8" ht="13.5" x14ac:dyDescent="0.35">
      <c r="E45" s="20"/>
      <c r="F45" s="3"/>
      <c r="G45" s="3"/>
      <c r="H45" s="3"/>
    </row>
    <row r="46" spans="5:8" ht="13.15" x14ac:dyDescent="0.35">
      <c r="E46" s="2" t="s">
        <v>92</v>
      </c>
      <c r="F46" s="3"/>
      <c r="G46" s="3"/>
      <c r="H46" s="3"/>
    </row>
    <row r="47" spans="5:8" ht="13.15" x14ac:dyDescent="0.35">
      <c r="E47" s="2" t="s">
        <v>93</v>
      </c>
      <c r="F47" s="23">
        <f>SUM(F49+F55+F61+F67+F73+F79+F85+F91+F97+F103+F109+F115)</f>
        <v>57333500</v>
      </c>
      <c r="G47" s="23">
        <f>SUM(G49+G55+G61+G67+G73+G79+G85+G91+G97+G103+G109+G115)</f>
        <v>57774936</v>
      </c>
      <c r="H47" s="23">
        <f>SUM(H49+H55+H61+H67+H73+H79+H85+H91+H97+H103+H109+H115)</f>
        <v>60144014</v>
      </c>
    </row>
    <row r="48" spans="5:8" ht="13.15" x14ac:dyDescent="0.35">
      <c r="E48" s="32" t="s">
        <v>94</v>
      </c>
      <c r="F48" s="3"/>
      <c r="G48" s="3"/>
      <c r="H48" s="3"/>
    </row>
    <row r="49" spans="5:8" ht="13.15" x14ac:dyDescent="0.35">
      <c r="E49" s="33" t="s">
        <v>96</v>
      </c>
      <c r="F49" s="3">
        <f>SUM(F50:F53)</f>
        <v>57333500</v>
      </c>
      <c r="G49" s="3">
        <f>SUM(G50:G53)</f>
        <v>57774936</v>
      </c>
      <c r="H49" s="3">
        <f>SUM(H50:H53)</f>
        <v>60144014</v>
      </c>
    </row>
    <row r="50" spans="5:8" x14ac:dyDescent="0.35">
      <c r="E50" s="34" t="s">
        <v>97</v>
      </c>
      <c r="F50" s="5">
        <v>57033500</v>
      </c>
      <c r="G50" s="6">
        <v>57774936</v>
      </c>
      <c r="H50" s="7">
        <v>57033500</v>
      </c>
    </row>
    <row r="51" spans="5:8" x14ac:dyDescent="0.35">
      <c r="E51" s="34" t="s">
        <v>98</v>
      </c>
      <c r="F51" s="8">
        <v>300000</v>
      </c>
      <c r="G51" s="9"/>
      <c r="H51" s="10">
        <v>3110514</v>
      </c>
    </row>
    <row r="52" spans="5:8" x14ac:dyDescent="0.35">
      <c r="E52" s="4"/>
      <c r="F52" s="8"/>
      <c r="G52" s="9"/>
      <c r="H52" s="10"/>
    </row>
    <row r="53" spans="5:8" hidden="1" x14ac:dyDescent="0.35">
      <c r="E53" s="4"/>
      <c r="F53" s="11"/>
      <c r="G53" s="12"/>
      <c r="H53" s="13"/>
    </row>
    <row r="54" spans="5:8" hidden="1" x14ac:dyDescent="0.35">
      <c r="F54" s="14"/>
      <c r="G54" s="14"/>
      <c r="H54" s="14"/>
    </row>
    <row r="55" spans="5:8" ht="13.15" hidden="1" x14ac:dyDescent="0.35">
      <c r="E55" s="2"/>
      <c r="F55" s="3">
        <f>SUM(F56:F59)</f>
        <v>0</v>
      </c>
      <c r="G55" s="3">
        <f>SUM(G56:G59)</f>
        <v>0</v>
      </c>
      <c r="H55" s="3">
        <f>SUM(H56:H59)</f>
        <v>0</v>
      </c>
    </row>
    <row r="56" spans="5:8" hidden="1" x14ac:dyDescent="0.35">
      <c r="E56" s="4"/>
      <c r="F56" s="5"/>
      <c r="G56" s="6"/>
      <c r="H56" s="7"/>
    </row>
    <row r="57" spans="5:8" hidden="1" x14ac:dyDescent="0.35">
      <c r="E57" s="4"/>
      <c r="F57" s="8"/>
      <c r="G57" s="9"/>
      <c r="H57" s="10"/>
    </row>
    <row r="58" spans="5:8" hidden="1" x14ac:dyDescent="0.35">
      <c r="E58" s="4"/>
      <c r="F58" s="8"/>
      <c r="G58" s="9"/>
      <c r="H58" s="10"/>
    </row>
    <row r="59" spans="5:8" hidden="1" x14ac:dyDescent="0.35">
      <c r="E59" s="4"/>
      <c r="F59" s="11"/>
      <c r="G59" s="12"/>
      <c r="H59" s="13"/>
    </row>
    <row r="60" spans="5:8" hidden="1" x14ac:dyDescent="0.35">
      <c r="F60" s="14"/>
      <c r="G60" s="14"/>
      <c r="H60" s="14"/>
    </row>
    <row r="61" spans="5:8" ht="13.15" hidden="1" x14ac:dyDescent="0.35">
      <c r="E61" s="2"/>
      <c r="F61" s="3">
        <f>SUM(F62:F65)</f>
        <v>0</v>
      </c>
      <c r="G61" s="3">
        <f>SUM(G62:G65)</f>
        <v>0</v>
      </c>
      <c r="H61" s="3">
        <f>SUM(H62:H65)</f>
        <v>0</v>
      </c>
    </row>
    <row r="62" spans="5:8" hidden="1" x14ac:dyDescent="0.35">
      <c r="E62" s="4"/>
      <c r="F62" s="5"/>
      <c r="G62" s="6"/>
      <c r="H62" s="7"/>
    </row>
    <row r="63" spans="5:8" hidden="1" x14ac:dyDescent="0.35">
      <c r="E63" s="4"/>
      <c r="F63" s="8"/>
      <c r="G63" s="9"/>
      <c r="H63" s="10"/>
    </row>
    <row r="64" spans="5:8" hidden="1" x14ac:dyDescent="0.35">
      <c r="E64" s="4"/>
      <c r="F64" s="8"/>
      <c r="G64" s="9"/>
      <c r="H64" s="10"/>
    </row>
    <row r="65" spans="5:8" hidden="1" x14ac:dyDescent="0.35">
      <c r="E65" s="4"/>
      <c r="F65" s="11"/>
      <c r="G65" s="12"/>
      <c r="H65" s="13"/>
    </row>
    <row r="66" spans="5:8" hidden="1" x14ac:dyDescent="0.35">
      <c r="F66" s="14"/>
      <c r="G66" s="14"/>
      <c r="H66" s="14"/>
    </row>
    <row r="67" spans="5:8" ht="13.15" hidden="1" x14ac:dyDescent="0.35">
      <c r="E67" s="2"/>
      <c r="F67" s="3">
        <f>SUM(F68:F71)</f>
        <v>0</v>
      </c>
      <c r="G67" s="3">
        <f>SUM(G68:G71)</f>
        <v>0</v>
      </c>
      <c r="H67" s="3">
        <f>SUM(H68:H71)</f>
        <v>0</v>
      </c>
    </row>
    <row r="68" spans="5:8" hidden="1" x14ac:dyDescent="0.35">
      <c r="E68" s="4"/>
      <c r="F68" s="5"/>
      <c r="G68" s="6"/>
      <c r="H68" s="7"/>
    </row>
    <row r="69" spans="5:8" hidden="1" x14ac:dyDescent="0.35">
      <c r="E69" s="4"/>
      <c r="F69" s="8"/>
      <c r="G69" s="9"/>
      <c r="H69" s="10"/>
    </row>
    <row r="70" spans="5:8" hidden="1" x14ac:dyDescent="0.35">
      <c r="E70" s="4"/>
      <c r="F70" s="8"/>
      <c r="G70" s="9"/>
      <c r="H70" s="10"/>
    </row>
    <row r="71" spans="5:8" hidden="1" x14ac:dyDescent="0.35">
      <c r="E71" s="4"/>
      <c r="F71" s="11"/>
      <c r="G71" s="12"/>
      <c r="H71" s="13"/>
    </row>
    <row r="72" spans="5:8" hidden="1" x14ac:dyDescent="0.35">
      <c r="F72" s="14"/>
      <c r="G72" s="14"/>
      <c r="H72" s="14"/>
    </row>
    <row r="73" spans="5:8" ht="13.15" hidden="1" x14ac:dyDescent="0.35">
      <c r="E73" s="2"/>
      <c r="F73" s="3">
        <f>SUM(F74:F77)</f>
        <v>0</v>
      </c>
      <c r="G73" s="3">
        <f>SUM(G74:G77)</f>
        <v>0</v>
      </c>
      <c r="H73" s="3">
        <f>SUM(H74:H77)</f>
        <v>0</v>
      </c>
    </row>
    <row r="74" spans="5:8" hidden="1" x14ac:dyDescent="0.35">
      <c r="E74" s="4"/>
      <c r="F74" s="5"/>
      <c r="G74" s="6"/>
      <c r="H74" s="7"/>
    </row>
    <row r="75" spans="5:8" hidden="1" x14ac:dyDescent="0.35">
      <c r="E75" s="4"/>
      <c r="F75" s="8"/>
      <c r="G75" s="9"/>
      <c r="H75" s="10"/>
    </row>
    <row r="76" spans="5:8" hidden="1" x14ac:dyDescent="0.35">
      <c r="E76" s="4"/>
      <c r="F76" s="8"/>
      <c r="G76" s="9"/>
      <c r="H76" s="10"/>
    </row>
    <row r="77" spans="5:8" hidden="1" x14ac:dyDescent="0.35">
      <c r="E77" s="4"/>
      <c r="F77" s="11"/>
      <c r="G77" s="12"/>
      <c r="H77" s="13"/>
    </row>
    <row r="78" spans="5:8" hidden="1" x14ac:dyDescent="0.35">
      <c r="F78" s="14"/>
      <c r="G78" s="14"/>
      <c r="H78" s="14"/>
    </row>
    <row r="79" spans="5:8" ht="13.15" hidden="1" x14ac:dyDescent="0.35">
      <c r="E79" s="2"/>
      <c r="F79" s="3">
        <f>SUM(F80:F83)</f>
        <v>0</v>
      </c>
      <c r="G79" s="3">
        <f>SUM(G80:G83)</f>
        <v>0</v>
      </c>
      <c r="H79" s="3">
        <f>SUM(H80:H83)</f>
        <v>0</v>
      </c>
    </row>
    <row r="80" spans="5:8" hidden="1" x14ac:dyDescent="0.35">
      <c r="E80" s="4"/>
      <c r="F80" s="5"/>
      <c r="G80" s="6"/>
      <c r="H80" s="7"/>
    </row>
    <row r="81" spans="5:8" hidden="1" x14ac:dyDescent="0.35">
      <c r="E81" s="4"/>
      <c r="F81" s="8"/>
      <c r="G81" s="9"/>
      <c r="H81" s="10"/>
    </row>
    <row r="82" spans="5:8" hidden="1" x14ac:dyDescent="0.35">
      <c r="E82" s="4"/>
      <c r="F82" s="8"/>
      <c r="G82" s="9"/>
      <c r="H82" s="10"/>
    </row>
    <row r="83" spans="5:8" hidden="1" x14ac:dyDescent="0.35">
      <c r="E83" s="4"/>
      <c r="F83" s="11"/>
      <c r="G83" s="12"/>
      <c r="H83" s="13"/>
    </row>
    <row r="84" spans="5:8" hidden="1" x14ac:dyDescent="0.35">
      <c r="F84" s="14"/>
      <c r="G84" s="14"/>
      <c r="H84" s="14"/>
    </row>
    <row r="85" spans="5:8" ht="13.15" hidden="1" x14ac:dyDescent="0.35">
      <c r="E85" s="2"/>
      <c r="F85" s="3">
        <f>SUM(F86:F89)</f>
        <v>0</v>
      </c>
      <c r="G85" s="3">
        <f>SUM(G86:G89)</f>
        <v>0</v>
      </c>
      <c r="H85" s="3">
        <f>SUM(H86:H89)</f>
        <v>0</v>
      </c>
    </row>
    <row r="86" spans="5:8" hidden="1" x14ac:dyDescent="0.35">
      <c r="E86" s="4"/>
      <c r="F86" s="5"/>
      <c r="G86" s="6"/>
      <c r="H86" s="7"/>
    </row>
    <row r="87" spans="5:8" hidden="1" x14ac:dyDescent="0.35">
      <c r="E87" s="4"/>
      <c r="F87" s="8"/>
      <c r="G87" s="9"/>
      <c r="H87" s="10"/>
    </row>
    <row r="88" spans="5:8" hidden="1" x14ac:dyDescent="0.35">
      <c r="E88" s="4"/>
      <c r="F88" s="8"/>
      <c r="G88" s="9"/>
      <c r="H88" s="10"/>
    </row>
    <row r="89" spans="5:8" hidden="1" x14ac:dyDescent="0.35">
      <c r="E89" s="4"/>
      <c r="F89" s="11"/>
      <c r="G89" s="12"/>
      <c r="H89" s="13"/>
    </row>
    <row r="90" spans="5:8" hidden="1" x14ac:dyDescent="0.35">
      <c r="F90" s="14"/>
      <c r="G90" s="14"/>
      <c r="H90" s="14"/>
    </row>
    <row r="91" spans="5:8" ht="13.15" hidden="1" x14ac:dyDescent="0.35">
      <c r="E91" s="2"/>
      <c r="F91" s="3">
        <f>SUM(F92:F95)</f>
        <v>0</v>
      </c>
      <c r="G91" s="3">
        <f>SUM(G92:G95)</f>
        <v>0</v>
      </c>
      <c r="H91" s="3">
        <f>SUM(H92:H95)</f>
        <v>0</v>
      </c>
    </row>
    <row r="92" spans="5:8" hidden="1" x14ac:dyDescent="0.35">
      <c r="E92" s="4"/>
      <c r="F92" s="5"/>
      <c r="G92" s="6"/>
      <c r="H92" s="7"/>
    </row>
    <row r="93" spans="5:8" hidden="1" x14ac:dyDescent="0.35">
      <c r="E93" s="4"/>
      <c r="F93" s="8"/>
      <c r="G93" s="9"/>
      <c r="H93" s="10"/>
    </row>
    <row r="94" spans="5:8" hidden="1" x14ac:dyDescent="0.35">
      <c r="E94" s="4"/>
      <c r="F94" s="8"/>
      <c r="G94" s="9"/>
      <c r="H94" s="10"/>
    </row>
    <row r="95" spans="5:8" hidden="1" x14ac:dyDescent="0.35">
      <c r="E95" s="4"/>
      <c r="F95" s="11"/>
      <c r="G95" s="12"/>
      <c r="H95" s="13"/>
    </row>
    <row r="96" spans="5:8" hidden="1" x14ac:dyDescent="0.35">
      <c r="F96" s="14"/>
      <c r="G96" s="14"/>
      <c r="H96" s="14"/>
    </row>
    <row r="97" spans="5:8" ht="13.15" hidden="1" x14ac:dyDescent="0.35">
      <c r="E97" s="2"/>
      <c r="F97" s="3">
        <f>SUM(F98:F101)</f>
        <v>0</v>
      </c>
      <c r="G97" s="3">
        <f>SUM(G98:G101)</f>
        <v>0</v>
      </c>
      <c r="H97" s="3">
        <f>SUM(H98:H101)</f>
        <v>0</v>
      </c>
    </row>
    <row r="98" spans="5:8" hidden="1" x14ac:dyDescent="0.35">
      <c r="E98" s="4"/>
      <c r="F98" s="5"/>
      <c r="G98" s="6"/>
      <c r="H98" s="7"/>
    </row>
    <row r="99" spans="5:8" hidden="1" x14ac:dyDescent="0.35">
      <c r="E99" s="4"/>
      <c r="F99" s="8"/>
      <c r="G99" s="9"/>
      <c r="H99" s="10"/>
    </row>
    <row r="100" spans="5:8" hidden="1" x14ac:dyDescent="0.35">
      <c r="E100" s="4"/>
      <c r="F100" s="8"/>
      <c r="G100" s="9"/>
      <c r="H100" s="10"/>
    </row>
    <row r="101" spans="5:8" hidden="1" x14ac:dyDescent="0.35">
      <c r="E101" s="4"/>
      <c r="F101" s="11"/>
      <c r="G101" s="12"/>
      <c r="H101" s="13"/>
    </row>
    <row r="102" spans="5:8" hidden="1" x14ac:dyDescent="0.35">
      <c r="F102" s="14"/>
      <c r="G102" s="14"/>
      <c r="H102" s="14"/>
    </row>
    <row r="103" spans="5:8" ht="13.15" hidden="1" x14ac:dyDescent="0.35">
      <c r="E103" s="2"/>
      <c r="F103" s="3">
        <f>SUM(F104:F107)</f>
        <v>0</v>
      </c>
      <c r="G103" s="3">
        <f>SUM(G104:G107)</f>
        <v>0</v>
      </c>
      <c r="H103" s="3">
        <f>SUM(H104:H107)</f>
        <v>0</v>
      </c>
    </row>
    <row r="104" spans="5:8" hidden="1" x14ac:dyDescent="0.35">
      <c r="E104" s="4"/>
      <c r="F104" s="5"/>
      <c r="G104" s="6"/>
      <c r="H104" s="7"/>
    </row>
    <row r="105" spans="5:8" hidden="1" x14ac:dyDescent="0.35">
      <c r="E105" s="4"/>
      <c r="F105" s="8"/>
      <c r="G105" s="9"/>
      <c r="H105" s="10"/>
    </row>
    <row r="106" spans="5:8" hidden="1" x14ac:dyDescent="0.35">
      <c r="E106" s="4"/>
      <c r="F106" s="8"/>
      <c r="G106" s="9"/>
      <c r="H106" s="10"/>
    </row>
    <row r="107" spans="5:8" hidden="1" x14ac:dyDescent="0.35">
      <c r="E107" s="4"/>
      <c r="F107" s="11"/>
      <c r="G107" s="12"/>
      <c r="H107" s="13"/>
    </row>
    <row r="108" spans="5:8" hidden="1" x14ac:dyDescent="0.35">
      <c r="F108" s="14"/>
      <c r="G108" s="14"/>
      <c r="H108" s="14"/>
    </row>
    <row r="109" spans="5:8" ht="13.15" hidden="1" x14ac:dyDescent="0.35">
      <c r="E109" s="2"/>
      <c r="F109" s="3">
        <f>SUM(F110:F113)</f>
        <v>0</v>
      </c>
      <c r="G109" s="3">
        <f>SUM(G110:G113)</f>
        <v>0</v>
      </c>
      <c r="H109" s="3">
        <f>SUM(H110:H113)</f>
        <v>0</v>
      </c>
    </row>
    <row r="110" spans="5:8" hidden="1" x14ac:dyDescent="0.35">
      <c r="E110" s="4"/>
      <c r="F110" s="5"/>
      <c r="G110" s="6"/>
      <c r="H110" s="7"/>
    </row>
    <row r="111" spans="5:8" hidden="1" x14ac:dyDescent="0.35">
      <c r="E111" s="4"/>
      <c r="F111" s="8"/>
      <c r="G111" s="9"/>
      <c r="H111" s="10"/>
    </row>
    <row r="112" spans="5:8" hidden="1" x14ac:dyDescent="0.35">
      <c r="E112" s="4"/>
      <c r="F112" s="8"/>
      <c r="G112" s="9"/>
      <c r="H112" s="10"/>
    </row>
    <row r="113" spans="5:8" hidden="1" x14ac:dyDescent="0.35">
      <c r="E113" s="4"/>
      <c r="F113" s="11"/>
      <c r="G113" s="12"/>
      <c r="H113" s="13"/>
    </row>
    <row r="114" spans="5:8" hidden="1" x14ac:dyDescent="0.35">
      <c r="F114" s="14"/>
      <c r="G114" s="14"/>
      <c r="H114" s="14"/>
    </row>
    <row r="115" spans="5:8" ht="13.15" hidden="1" x14ac:dyDescent="0.35">
      <c r="E115" s="2"/>
      <c r="F115" s="3">
        <f>SUM(F116:F120)</f>
        <v>0</v>
      </c>
      <c r="G115" s="3">
        <f>SUM(G116:G120)</f>
        <v>0</v>
      </c>
      <c r="H115" s="3">
        <f>SUM(H116:H120)</f>
        <v>0</v>
      </c>
    </row>
    <row r="116" spans="5:8" hidden="1" x14ac:dyDescent="0.35">
      <c r="E116" s="4"/>
      <c r="F116" s="5"/>
      <c r="G116" s="6"/>
      <c r="H116" s="7"/>
    </row>
    <row r="117" spans="5:8" hidden="1" x14ac:dyDescent="0.35">
      <c r="E117" s="4"/>
      <c r="F117" s="8"/>
      <c r="G117" s="9"/>
      <c r="H117" s="10"/>
    </row>
    <row r="118" spans="5:8" hidden="1" x14ac:dyDescent="0.35">
      <c r="E118" s="4"/>
      <c r="F118" s="8"/>
      <c r="G118" s="9"/>
      <c r="H118" s="10"/>
    </row>
    <row r="119" spans="5:8" x14ac:dyDescent="0.35">
      <c r="E119" s="4"/>
      <c r="F119" s="8"/>
      <c r="G119" s="9"/>
      <c r="H119" s="10"/>
    </row>
    <row r="120" spans="5:8" x14ac:dyDescent="0.35">
      <c r="E120" s="4"/>
      <c r="F120" s="36"/>
      <c r="G120" s="36"/>
      <c r="H120" s="36"/>
    </row>
    <row r="121" spans="5:8" ht="13.15" x14ac:dyDescent="0.35">
      <c r="E121" s="15" t="s">
        <v>95</v>
      </c>
      <c r="F121" s="16">
        <f>SUM(F47)</f>
        <v>57333500</v>
      </c>
      <c r="G121" s="16">
        <f>SUM(G47)</f>
        <v>57774936</v>
      </c>
      <c r="H121" s="16">
        <f>SUM(H47)</f>
        <v>60144014</v>
      </c>
    </row>
    <row r="122" spans="5:8" x14ac:dyDescent="0.35">
      <c r="F122" s="17"/>
      <c r="G122" s="17"/>
      <c r="H122" s="17"/>
    </row>
    <row r="123" spans="5:8" x14ac:dyDescent="0.35">
      <c r="F123" s="17"/>
      <c r="G123" s="17"/>
      <c r="H123" s="17"/>
    </row>
    <row r="124" spans="5:8" x14ac:dyDescent="0.35">
      <c r="F124" s="17"/>
      <c r="G124" s="17"/>
      <c r="H124" s="17"/>
    </row>
    <row r="125" spans="5:8" x14ac:dyDescent="0.35">
      <c r="F125" s="17"/>
      <c r="G125" s="17"/>
      <c r="H125" s="17"/>
    </row>
    <row r="126" spans="5:8" x14ac:dyDescent="0.35">
      <c r="F126" s="17"/>
      <c r="G126" s="17"/>
      <c r="H126" s="17"/>
    </row>
    <row r="127" spans="5:8" x14ac:dyDescent="0.35">
      <c r="F127" s="17"/>
      <c r="G127" s="17"/>
      <c r="H127" s="17"/>
    </row>
    <row r="128" spans="5:8" x14ac:dyDescent="0.35">
      <c r="F128" s="17"/>
      <c r="G128" s="17"/>
      <c r="H128" s="17"/>
    </row>
    <row r="129" spans="6:8" x14ac:dyDescent="0.35">
      <c r="F129" s="17"/>
      <c r="G129" s="17"/>
      <c r="H129" s="17"/>
    </row>
    <row r="130" spans="6:8" x14ac:dyDescent="0.35">
      <c r="F130" s="17"/>
      <c r="G130" s="17"/>
      <c r="H130" s="17"/>
    </row>
    <row r="131" spans="6:8" x14ac:dyDescent="0.35">
      <c r="F131" s="17"/>
      <c r="G131" s="17"/>
      <c r="H131" s="17"/>
    </row>
    <row r="132" spans="6:8" x14ac:dyDescent="0.35">
      <c r="F132" s="17"/>
      <c r="G132" s="17"/>
      <c r="H132" s="17"/>
    </row>
    <row r="133" spans="6:8" x14ac:dyDescent="0.35">
      <c r="F133" s="17"/>
      <c r="G133" s="17"/>
      <c r="H133" s="17"/>
    </row>
    <row r="134" spans="6:8" x14ac:dyDescent="0.35">
      <c r="F134" s="17"/>
      <c r="G134" s="17"/>
      <c r="H134" s="17"/>
    </row>
    <row r="135" spans="6:8" x14ac:dyDescent="0.35">
      <c r="F135" s="17"/>
      <c r="G135" s="17"/>
      <c r="H135" s="17"/>
    </row>
    <row r="136" spans="6:8" x14ac:dyDescent="0.35">
      <c r="F136" s="17"/>
      <c r="G136" s="17"/>
      <c r="H136" s="17"/>
    </row>
    <row r="137" spans="6:8" x14ac:dyDescent="0.35">
      <c r="F137" s="17"/>
      <c r="G137" s="17"/>
      <c r="H137" s="17"/>
    </row>
    <row r="138" spans="6:8" x14ac:dyDescent="0.35">
      <c r="F138" s="17"/>
      <c r="G138" s="17"/>
      <c r="H138" s="17"/>
    </row>
    <row r="139" spans="6:8" x14ac:dyDescent="0.35">
      <c r="F139" s="17"/>
      <c r="G139" s="17"/>
      <c r="H139" s="17"/>
    </row>
    <row r="140" spans="6:8" x14ac:dyDescent="0.35">
      <c r="F140" s="17"/>
      <c r="G140" s="17"/>
      <c r="H140" s="17"/>
    </row>
    <row r="141" spans="6:8" x14ac:dyDescent="0.35">
      <c r="F141" s="17"/>
      <c r="G141" s="17"/>
      <c r="H141" s="17"/>
    </row>
    <row r="142" spans="6:8" x14ac:dyDescent="0.35">
      <c r="F142" s="17"/>
      <c r="G142" s="17"/>
      <c r="H142" s="17"/>
    </row>
    <row r="143" spans="6:8" x14ac:dyDescent="0.35">
      <c r="F143" s="17"/>
      <c r="G143" s="17"/>
      <c r="H143" s="17"/>
    </row>
    <row r="144" spans="6:8" x14ac:dyDescent="0.35">
      <c r="F144" s="17"/>
      <c r="G144" s="17"/>
      <c r="H144" s="17"/>
    </row>
    <row r="145" spans="6:8" x14ac:dyDescent="0.35">
      <c r="F145" s="17"/>
      <c r="G145" s="17"/>
      <c r="H145" s="17"/>
    </row>
    <row r="146" spans="6:8" x14ac:dyDescent="0.35">
      <c r="F146" s="17"/>
      <c r="G146" s="17"/>
      <c r="H146" s="17"/>
    </row>
    <row r="147" spans="6:8" x14ac:dyDescent="0.35">
      <c r="F147" s="17"/>
      <c r="G147" s="17"/>
      <c r="H147" s="17"/>
    </row>
    <row r="148" spans="6:8" x14ac:dyDescent="0.35">
      <c r="F148" s="17"/>
      <c r="G148" s="17"/>
      <c r="H148" s="17"/>
    </row>
    <row r="149" spans="6:8" x14ac:dyDescent="0.35">
      <c r="F149" s="17"/>
      <c r="G149" s="17"/>
      <c r="H149" s="17"/>
    </row>
    <row r="150" spans="6:8" x14ac:dyDescent="0.35">
      <c r="F150" s="17"/>
      <c r="G150" s="17"/>
      <c r="H150" s="17"/>
    </row>
    <row r="151" spans="6:8" x14ac:dyDescent="0.35">
      <c r="F151" s="17"/>
      <c r="G151" s="17"/>
      <c r="H151" s="17"/>
    </row>
    <row r="152" spans="6:8" x14ac:dyDescent="0.35">
      <c r="F152" s="17"/>
      <c r="G152" s="17"/>
      <c r="H152" s="17"/>
    </row>
    <row r="153" spans="6:8" x14ac:dyDescent="0.35">
      <c r="F153" s="17"/>
      <c r="G153" s="17"/>
      <c r="H153" s="17"/>
    </row>
    <row r="154" spans="6:8" x14ac:dyDescent="0.35">
      <c r="F154" s="17"/>
      <c r="G154" s="17"/>
      <c r="H154" s="17"/>
    </row>
    <row r="155" spans="6:8" x14ac:dyDescent="0.35">
      <c r="F155" s="17"/>
      <c r="G155" s="17"/>
      <c r="H155" s="17"/>
    </row>
    <row r="156" spans="6:8" x14ac:dyDescent="0.35">
      <c r="F156" s="17"/>
      <c r="G156" s="17"/>
      <c r="H156" s="17"/>
    </row>
    <row r="157" spans="6:8" x14ac:dyDescent="0.35">
      <c r="F157" s="17"/>
      <c r="G157" s="17"/>
      <c r="H157" s="17"/>
    </row>
    <row r="158" spans="6:8" x14ac:dyDescent="0.35">
      <c r="F158" s="17"/>
      <c r="G158" s="17"/>
      <c r="H158" s="17"/>
    </row>
    <row r="159" spans="6:8" x14ac:dyDescent="0.35">
      <c r="F159" s="17"/>
      <c r="G159" s="17"/>
      <c r="H159" s="17"/>
    </row>
    <row r="160" spans="6:8" x14ac:dyDescent="0.35">
      <c r="F160" s="17"/>
      <c r="G160" s="17"/>
      <c r="H160" s="17"/>
    </row>
    <row r="161" spans="6:8" x14ac:dyDescent="0.35">
      <c r="F161" s="17"/>
      <c r="G161" s="17"/>
      <c r="H161" s="17"/>
    </row>
    <row r="162" spans="6:8" x14ac:dyDescent="0.35">
      <c r="F162" s="17"/>
      <c r="G162" s="17"/>
      <c r="H162" s="17"/>
    </row>
    <row r="163" spans="6:8" x14ac:dyDescent="0.35">
      <c r="F163" s="17"/>
      <c r="G163" s="17"/>
      <c r="H163" s="17"/>
    </row>
    <row r="164" spans="6:8" x14ac:dyDescent="0.35">
      <c r="F164" s="17"/>
      <c r="G164" s="17"/>
      <c r="H164" s="17"/>
    </row>
    <row r="165" spans="6:8" x14ac:dyDescent="0.35">
      <c r="F165" s="17"/>
      <c r="G165" s="17"/>
      <c r="H165" s="17"/>
    </row>
    <row r="166" spans="6:8" x14ac:dyDescent="0.35">
      <c r="F166" s="17"/>
      <c r="G166" s="17"/>
      <c r="H166" s="17"/>
    </row>
    <row r="167" spans="6:8" x14ac:dyDescent="0.35">
      <c r="F167" s="17"/>
      <c r="G167" s="17"/>
      <c r="H167" s="17"/>
    </row>
    <row r="168" spans="6:8" x14ac:dyDescent="0.35">
      <c r="F168" s="17"/>
      <c r="G168" s="17"/>
      <c r="H168" s="17"/>
    </row>
    <row r="169" spans="6:8" x14ac:dyDescent="0.35">
      <c r="F169" s="17"/>
      <c r="G169" s="17"/>
      <c r="H169" s="17"/>
    </row>
    <row r="170" spans="6:8" x14ac:dyDescent="0.35">
      <c r="F170" s="17"/>
      <c r="G170" s="17"/>
      <c r="H170" s="17"/>
    </row>
    <row r="171" spans="6:8" x14ac:dyDescent="0.35">
      <c r="F171" s="17"/>
      <c r="G171" s="17"/>
      <c r="H171" s="17"/>
    </row>
    <row r="172" spans="6:8" x14ac:dyDescent="0.35">
      <c r="F172" s="17"/>
      <c r="G172" s="17"/>
      <c r="H172" s="17"/>
    </row>
    <row r="173" spans="6:8" x14ac:dyDescent="0.35">
      <c r="F173" s="17"/>
      <c r="G173" s="17"/>
      <c r="H173" s="17"/>
    </row>
    <row r="174" spans="6:8" x14ac:dyDescent="0.35">
      <c r="F174" s="17"/>
      <c r="G174" s="17"/>
      <c r="H174" s="17"/>
    </row>
    <row r="175" spans="6:8" x14ac:dyDescent="0.35">
      <c r="F175" s="17"/>
      <c r="G175" s="17"/>
      <c r="H175" s="17"/>
    </row>
    <row r="176" spans="6:8" x14ac:dyDescent="0.35">
      <c r="F176" s="17"/>
      <c r="G176" s="17"/>
      <c r="H176" s="17"/>
    </row>
    <row r="177" spans="6:8" x14ac:dyDescent="0.35">
      <c r="F177" s="17"/>
      <c r="G177" s="17"/>
      <c r="H177" s="17"/>
    </row>
    <row r="178" spans="6:8" x14ac:dyDescent="0.35">
      <c r="F178" s="17"/>
      <c r="G178" s="17"/>
      <c r="H178" s="17"/>
    </row>
    <row r="179" spans="6:8" x14ac:dyDescent="0.35">
      <c r="F179" s="17"/>
      <c r="G179" s="17"/>
      <c r="H179" s="17"/>
    </row>
    <row r="180" spans="6:8" x14ac:dyDescent="0.35">
      <c r="F180" s="17"/>
      <c r="G180" s="17"/>
      <c r="H180" s="17"/>
    </row>
    <row r="181" spans="6:8" x14ac:dyDescent="0.35">
      <c r="F181" s="17"/>
      <c r="G181" s="17"/>
      <c r="H181" s="17"/>
    </row>
    <row r="182" spans="6:8" x14ac:dyDescent="0.35">
      <c r="F182" s="17"/>
      <c r="G182" s="17"/>
      <c r="H182" s="17"/>
    </row>
    <row r="183" spans="6:8" x14ac:dyDescent="0.35">
      <c r="F183" s="17"/>
      <c r="G183" s="17"/>
      <c r="H183" s="17"/>
    </row>
    <row r="184" spans="6:8" x14ac:dyDescent="0.35">
      <c r="F184" s="17"/>
      <c r="G184" s="17"/>
      <c r="H184" s="17"/>
    </row>
    <row r="185" spans="6:8" x14ac:dyDescent="0.35">
      <c r="F185" s="17"/>
      <c r="G185" s="17"/>
      <c r="H185" s="17"/>
    </row>
    <row r="186" spans="6:8" x14ac:dyDescent="0.35">
      <c r="F186" s="17"/>
      <c r="G186" s="17"/>
      <c r="H186" s="17"/>
    </row>
    <row r="187" spans="6:8" x14ac:dyDescent="0.35">
      <c r="F187" s="17"/>
      <c r="G187" s="17"/>
      <c r="H187" s="17"/>
    </row>
    <row r="188" spans="6:8" x14ac:dyDescent="0.35">
      <c r="F188" s="17"/>
      <c r="G188" s="17"/>
      <c r="H188" s="17"/>
    </row>
    <row r="189" spans="6:8" x14ac:dyDescent="0.35">
      <c r="F189" s="17"/>
      <c r="G189" s="17"/>
      <c r="H189" s="17"/>
    </row>
    <row r="190" spans="6:8" x14ac:dyDescent="0.35">
      <c r="F190" s="17"/>
      <c r="G190" s="17"/>
      <c r="H190" s="17"/>
    </row>
    <row r="191" spans="6:8" x14ac:dyDescent="0.35">
      <c r="F191" s="17"/>
      <c r="G191" s="17"/>
      <c r="H191" s="17"/>
    </row>
    <row r="192" spans="6:8" x14ac:dyDescent="0.35">
      <c r="F192" s="17"/>
      <c r="G192" s="17"/>
      <c r="H192" s="17"/>
    </row>
    <row r="193" spans="6:8" x14ac:dyDescent="0.35">
      <c r="F193" s="17"/>
      <c r="G193" s="17"/>
      <c r="H193" s="17"/>
    </row>
    <row r="194" spans="6:8" x14ac:dyDescent="0.35">
      <c r="F194" s="17"/>
      <c r="G194" s="17"/>
      <c r="H194" s="17"/>
    </row>
    <row r="195" spans="6:8" x14ac:dyDescent="0.35">
      <c r="F195" s="17"/>
      <c r="G195" s="17"/>
      <c r="H195" s="17"/>
    </row>
    <row r="196" spans="6:8" x14ac:dyDescent="0.35">
      <c r="F196" s="17"/>
      <c r="G196" s="17"/>
      <c r="H196" s="17"/>
    </row>
    <row r="197" spans="6:8" x14ac:dyDescent="0.35">
      <c r="F197" s="17"/>
      <c r="G197" s="17"/>
      <c r="H197" s="17"/>
    </row>
    <row r="198" spans="6:8" x14ac:dyDescent="0.35">
      <c r="F198" s="17"/>
      <c r="G198" s="17"/>
      <c r="H198" s="17"/>
    </row>
    <row r="199" spans="6:8" x14ac:dyDescent="0.35">
      <c r="F199" s="17"/>
      <c r="G199" s="17"/>
      <c r="H199" s="17"/>
    </row>
    <row r="200" spans="6:8" x14ac:dyDescent="0.35">
      <c r="F200" s="17"/>
      <c r="G200" s="17"/>
      <c r="H200" s="17"/>
    </row>
    <row r="201" spans="6:8" x14ac:dyDescent="0.35">
      <c r="F201" s="17"/>
      <c r="G201" s="17"/>
      <c r="H201" s="17"/>
    </row>
    <row r="202" spans="6:8" x14ac:dyDescent="0.35">
      <c r="F202" s="17"/>
      <c r="G202" s="17"/>
      <c r="H202" s="17"/>
    </row>
    <row r="203" spans="6:8" x14ac:dyDescent="0.35">
      <c r="F203" s="17"/>
      <c r="G203" s="17"/>
      <c r="H203" s="17"/>
    </row>
    <row r="204" spans="6:8" x14ac:dyDescent="0.35">
      <c r="F204" s="17"/>
      <c r="G204" s="17"/>
      <c r="H204" s="17"/>
    </row>
    <row r="205" spans="6:8" x14ac:dyDescent="0.35">
      <c r="F205" s="17"/>
      <c r="G205" s="17"/>
      <c r="H205" s="17"/>
    </row>
    <row r="206" spans="6:8" x14ac:dyDescent="0.35">
      <c r="F206" s="17"/>
      <c r="G206" s="17"/>
      <c r="H206" s="17"/>
    </row>
    <row r="207" spans="6:8" x14ac:dyDescent="0.35">
      <c r="F207" s="17"/>
      <c r="G207" s="17"/>
      <c r="H207" s="17"/>
    </row>
    <row r="208" spans="6:8" x14ac:dyDescent="0.35">
      <c r="F208" s="17"/>
      <c r="G208" s="17"/>
      <c r="H208" s="17"/>
    </row>
    <row r="209" spans="6:8" x14ac:dyDescent="0.35">
      <c r="F209" s="17"/>
      <c r="G209" s="17"/>
      <c r="H209" s="17"/>
    </row>
    <row r="210" spans="6:8" x14ac:dyDescent="0.35">
      <c r="F210" s="17"/>
      <c r="G210" s="17"/>
      <c r="H210" s="17"/>
    </row>
    <row r="211" spans="6:8" x14ac:dyDescent="0.35">
      <c r="F211" s="17"/>
      <c r="G211" s="17"/>
      <c r="H211" s="17"/>
    </row>
    <row r="212" spans="6:8" x14ac:dyDescent="0.35">
      <c r="F212" s="17"/>
      <c r="G212" s="17"/>
      <c r="H212" s="17"/>
    </row>
    <row r="213" spans="6:8" x14ac:dyDescent="0.35">
      <c r="F213" s="17"/>
      <c r="G213" s="17"/>
      <c r="H213" s="17"/>
    </row>
    <row r="214" spans="6:8" x14ac:dyDescent="0.35">
      <c r="F214" s="17"/>
      <c r="G214" s="17"/>
      <c r="H214" s="17"/>
    </row>
    <row r="215" spans="6:8" x14ac:dyDescent="0.35">
      <c r="F215" s="17"/>
      <c r="G215" s="17"/>
      <c r="H215" s="17"/>
    </row>
    <row r="216" spans="6:8" x14ac:dyDescent="0.35">
      <c r="F216" s="17"/>
      <c r="G216" s="17"/>
      <c r="H216" s="17"/>
    </row>
    <row r="217" spans="6:8" x14ac:dyDescent="0.35">
      <c r="F217" s="17"/>
      <c r="G217" s="17"/>
      <c r="H217" s="17"/>
    </row>
    <row r="218" spans="6:8" x14ac:dyDescent="0.35">
      <c r="F218" s="17"/>
      <c r="G218" s="17"/>
      <c r="H218" s="17"/>
    </row>
    <row r="219" spans="6:8" x14ac:dyDescent="0.35">
      <c r="F219" s="17"/>
      <c r="G219" s="17"/>
      <c r="H219" s="17"/>
    </row>
    <row r="220" spans="6:8" x14ac:dyDescent="0.35">
      <c r="F220" s="17"/>
      <c r="G220" s="17"/>
      <c r="H220" s="17"/>
    </row>
    <row r="221" spans="6:8" x14ac:dyDescent="0.35">
      <c r="F221" s="17"/>
      <c r="G221" s="17"/>
      <c r="H221" s="17"/>
    </row>
    <row r="222" spans="6:8" x14ac:dyDescent="0.35">
      <c r="F222" s="17"/>
      <c r="G222" s="17"/>
      <c r="H222" s="17"/>
    </row>
    <row r="223" spans="6:8" x14ac:dyDescent="0.35">
      <c r="F223" s="17"/>
      <c r="G223" s="17"/>
      <c r="H223" s="17"/>
    </row>
    <row r="224" spans="6:8" x14ac:dyDescent="0.35">
      <c r="F224" s="17"/>
      <c r="G224" s="17"/>
      <c r="H224" s="17"/>
    </row>
    <row r="225" spans="6:8" x14ac:dyDescent="0.35">
      <c r="F225" s="17"/>
      <c r="G225" s="17"/>
      <c r="H225" s="17"/>
    </row>
    <row r="226" spans="6:8" x14ac:dyDescent="0.35">
      <c r="F226" s="17"/>
      <c r="G226" s="17"/>
      <c r="H226" s="17"/>
    </row>
    <row r="227" spans="6:8" x14ac:dyDescent="0.35">
      <c r="F227" s="17"/>
      <c r="G227" s="17"/>
      <c r="H227" s="17"/>
    </row>
    <row r="228" spans="6:8" x14ac:dyDescent="0.35">
      <c r="F228" s="17"/>
      <c r="G228" s="17"/>
      <c r="H228" s="17"/>
    </row>
    <row r="229" spans="6:8" x14ac:dyDescent="0.35">
      <c r="F229" s="17"/>
      <c r="G229" s="17"/>
      <c r="H229" s="17"/>
    </row>
    <row r="230" spans="6:8" x14ac:dyDescent="0.35">
      <c r="F230" s="17"/>
      <c r="G230" s="17"/>
      <c r="H230" s="17"/>
    </row>
    <row r="231" spans="6:8" x14ac:dyDescent="0.35">
      <c r="F231" s="17"/>
      <c r="G231" s="17"/>
      <c r="H231" s="17"/>
    </row>
    <row r="232" spans="6:8" x14ac:dyDescent="0.35">
      <c r="F232" s="17"/>
      <c r="G232" s="17"/>
      <c r="H232" s="17"/>
    </row>
    <row r="233" spans="6:8" x14ac:dyDescent="0.35">
      <c r="F233" s="17"/>
      <c r="G233" s="17"/>
      <c r="H233" s="17"/>
    </row>
    <row r="234" spans="6:8" x14ac:dyDescent="0.35">
      <c r="F234" s="17"/>
      <c r="G234" s="17"/>
      <c r="H234" s="17"/>
    </row>
    <row r="235" spans="6:8" x14ac:dyDescent="0.35">
      <c r="F235" s="17"/>
      <c r="G235" s="17"/>
      <c r="H235" s="17"/>
    </row>
    <row r="236" spans="6:8" x14ac:dyDescent="0.35">
      <c r="F236" s="17"/>
      <c r="G236" s="17"/>
      <c r="H236" s="17"/>
    </row>
    <row r="237" spans="6:8" x14ac:dyDescent="0.35">
      <c r="F237" s="17"/>
      <c r="G237" s="17"/>
      <c r="H237" s="17"/>
    </row>
    <row r="238" spans="6:8" x14ac:dyDescent="0.35">
      <c r="F238" s="17"/>
      <c r="G238" s="17"/>
      <c r="H238" s="17"/>
    </row>
    <row r="239" spans="6:8" x14ac:dyDescent="0.35">
      <c r="F239" s="17"/>
      <c r="G239" s="17"/>
      <c r="H239" s="17"/>
    </row>
    <row r="240" spans="6:8" x14ac:dyDescent="0.35">
      <c r="F240" s="17"/>
      <c r="G240" s="17"/>
      <c r="H240" s="17"/>
    </row>
    <row r="241" spans="6:8" x14ac:dyDescent="0.35">
      <c r="F241" s="17"/>
      <c r="G241" s="17"/>
      <c r="H241" s="17"/>
    </row>
    <row r="242" spans="6:8" x14ac:dyDescent="0.35">
      <c r="F242" s="17"/>
      <c r="G242" s="17"/>
      <c r="H242" s="17"/>
    </row>
    <row r="243" spans="6:8" x14ac:dyDescent="0.35">
      <c r="F243" s="17"/>
      <c r="G243" s="17"/>
      <c r="H243" s="17"/>
    </row>
    <row r="244" spans="6:8" x14ac:dyDescent="0.35">
      <c r="F244" s="17"/>
      <c r="G244" s="17"/>
      <c r="H244" s="17"/>
    </row>
    <row r="245" spans="6:8" x14ac:dyDescent="0.35">
      <c r="F245" s="17"/>
      <c r="G245" s="17"/>
      <c r="H245" s="17"/>
    </row>
    <row r="246" spans="6:8" x14ac:dyDescent="0.35">
      <c r="F246" s="17"/>
      <c r="G246" s="17"/>
      <c r="H246" s="17"/>
    </row>
    <row r="247" spans="6:8" x14ac:dyDescent="0.35">
      <c r="F247" s="17"/>
      <c r="G247" s="17"/>
      <c r="H247" s="17"/>
    </row>
    <row r="248" spans="6:8" x14ac:dyDescent="0.35">
      <c r="F248" s="17"/>
      <c r="G248" s="17"/>
      <c r="H248" s="17"/>
    </row>
    <row r="249" spans="6:8" x14ac:dyDescent="0.35">
      <c r="F249" s="17"/>
      <c r="G249" s="17"/>
      <c r="H249" s="17"/>
    </row>
    <row r="250" spans="6:8" x14ac:dyDescent="0.35">
      <c r="F250" s="17"/>
      <c r="G250" s="17"/>
      <c r="H250" s="17"/>
    </row>
    <row r="251" spans="6:8" x14ac:dyDescent="0.35">
      <c r="F251" s="17"/>
      <c r="G251" s="17"/>
      <c r="H251" s="17"/>
    </row>
    <row r="252" spans="6:8" x14ac:dyDescent="0.35">
      <c r="F252" s="17"/>
      <c r="G252" s="17"/>
      <c r="H252" s="17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28</vt:i4>
      </vt:variant>
    </vt:vector>
  </HeadingPairs>
  <TitlesOfParts>
    <vt:vector size="56" baseType="lpstr">
      <vt:lpstr>Summary</vt:lpstr>
      <vt:lpstr>DC33</vt:lpstr>
      <vt:lpstr>DC34</vt:lpstr>
      <vt:lpstr>DC35</vt:lpstr>
      <vt:lpstr>DC36</vt:lpstr>
      <vt:lpstr>DC47</vt:lpstr>
      <vt:lpstr>LIM331</vt:lpstr>
      <vt:lpstr>LIM332</vt:lpstr>
      <vt:lpstr>LIM333</vt:lpstr>
      <vt:lpstr>LIM334</vt:lpstr>
      <vt:lpstr>LIM335</vt:lpstr>
      <vt:lpstr>LIM341</vt:lpstr>
      <vt:lpstr>LIM343</vt:lpstr>
      <vt:lpstr>LIM344</vt:lpstr>
      <vt:lpstr>LIM345</vt:lpstr>
      <vt:lpstr>LIM351</vt:lpstr>
      <vt:lpstr>LIM353</vt:lpstr>
      <vt:lpstr>LIM354</vt:lpstr>
      <vt:lpstr>LIM355</vt:lpstr>
      <vt:lpstr>LIM361</vt:lpstr>
      <vt:lpstr>LIM362</vt:lpstr>
      <vt:lpstr>LIM366</vt:lpstr>
      <vt:lpstr>LIM367</vt:lpstr>
      <vt:lpstr>LIM468</vt:lpstr>
      <vt:lpstr>LIM471</vt:lpstr>
      <vt:lpstr>LIM472</vt:lpstr>
      <vt:lpstr>LIM473</vt:lpstr>
      <vt:lpstr>LIM476</vt:lpstr>
      <vt:lpstr>'DC33'!Print_Area</vt:lpstr>
      <vt:lpstr>'DC34'!Print_Area</vt:lpstr>
      <vt:lpstr>'DC35'!Print_Area</vt:lpstr>
      <vt:lpstr>'DC36'!Print_Area</vt:lpstr>
      <vt:lpstr>'DC47'!Print_Area</vt:lpstr>
      <vt:lpstr>'LIM331'!Print_Area</vt:lpstr>
      <vt:lpstr>'LIM332'!Print_Area</vt:lpstr>
      <vt:lpstr>'LIM333'!Print_Area</vt:lpstr>
      <vt:lpstr>'LIM334'!Print_Area</vt:lpstr>
      <vt:lpstr>'LIM335'!Print_Area</vt:lpstr>
      <vt:lpstr>'LIM341'!Print_Area</vt:lpstr>
      <vt:lpstr>'LIM343'!Print_Area</vt:lpstr>
      <vt:lpstr>'LIM344'!Print_Area</vt:lpstr>
      <vt:lpstr>'LIM345'!Print_Area</vt:lpstr>
      <vt:lpstr>'LIM351'!Print_Area</vt:lpstr>
      <vt:lpstr>'LIM353'!Print_Area</vt:lpstr>
      <vt:lpstr>'LIM354'!Print_Area</vt:lpstr>
      <vt:lpstr>'LIM355'!Print_Area</vt:lpstr>
      <vt:lpstr>'LIM361'!Print_Area</vt:lpstr>
      <vt:lpstr>'LIM362'!Print_Area</vt:lpstr>
      <vt:lpstr>'LIM366'!Print_Area</vt:lpstr>
      <vt:lpstr>'LIM367'!Print_Area</vt:lpstr>
      <vt:lpstr>'LIM468'!Print_Area</vt:lpstr>
      <vt:lpstr>'LIM471'!Print_Area</vt:lpstr>
      <vt:lpstr>'LIM472'!Print_Area</vt:lpstr>
      <vt:lpstr>'LIM473'!Print_Area</vt:lpstr>
      <vt:lpstr>'LIM476'!Print_Area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Ratshivhanda Kone</cp:lastModifiedBy>
  <dcterms:created xsi:type="dcterms:W3CDTF">2025-05-28T14:16:43Z</dcterms:created>
  <dcterms:modified xsi:type="dcterms:W3CDTF">2025-06-09T10:36:43Z</dcterms:modified>
</cp:coreProperties>
</file>